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</sheets>
  <definedNames>
    <definedName name="_xlnm.Print_Area" localSheetId="0">'Arkusz1'!$A$1:$BL$164</definedName>
  </definedNames>
  <calcPr fullCalcOnLoad="1"/>
</workbook>
</file>

<file path=xl/sharedStrings.xml><?xml version="1.0" encoding="utf-8"?>
<sst xmlns="http://schemas.openxmlformats.org/spreadsheetml/2006/main" count="869" uniqueCount="234">
  <si>
    <t>Lp</t>
  </si>
  <si>
    <t>W</t>
  </si>
  <si>
    <t>L</t>
  </si>
  <si>
    <t>E/ZO/Z</t>
  </si>
  <si>
    <t>E</t>
  </si>
  <si>
    <t>ZO</t>
  </si>
  <si>
    <t>Z</t>
  </si>
  <si>
    <t>ECTS</t>
  </si>
  <si>
    <t>Semestr 1</t>
  </si>
  <si>
    <t>T</t>
  </si>
  <si>
    <t>N</t>
  </si>
  <si>
    <t>Semestr 2</t>
  </si>
  <si>
    <t>Semestr 3</t>
  </si>
  <si>
    <t>Semestr 4</t>
  </si>
  <si>
    <t>Semestr 5</t>
  </si>
  <si>
    <t>Semestr 6</t>
  </si>
  <si>
    <t>SPRAWDZENIA</t>
  </si>
  <si>
    <t>WYB ECTS</t>
  </si>
  <si>
    <t>PRZEDMIOTY HUMANISTYCZNE MIN 5 ECTS</t>
  </si>
  <si>
    <t>SPEŁNIENIE WARUNKÓW:</t>
  </si>
  <si>
    <t>MINIMUM 30% PKT ECTS DO WYBORU</t>
  </si>
  <si>
    <t>Liczba semestrów</t>
  </si>
  <si>
    <t>Kierunek studiów:</t>
  </si>
  <si>
    <t>Obowiązuje od dnia:</t>
  </si>
  <si>
    <t>PRAKTYCZNY</t>
  </si>
  <si>
    <t>WYBIERALNY</t>
  </si>
  <si>
    <t>HUM/SPOŁECZNY</t>
  </si>
  <si>
    <t>Praktyki</t>
  </si>
  <si>
    <t>MINIMUM 50% PUNKTÓW ECTS ZAJĘĆ PRAKTYCZNYCH</t>
  </si>
  <si>
    <t>ECTS PRAKTYCZNE</t>
  </si>
  <si>
    <t>Wychowanie fizyczne</t>
  </si>
  <si>
    <t>HUM/SPOŁ ECTS</t>
  </si>
  <si>
    <t>PRAK ECTS</t>
  </si>
  <si>
    <t>PUNKTY ECTS</t>
  </si>
  <si>
    <t>ZAJĘCIA O CHARAKTERZE PRAKTYCZNYM</t>
  </si>
  <si>
    <t>PRAK GODZ</t>
  </si>
  <si>
    <t>Państwowa Wyższa Szkoła Zawodowa</t>
  </si>
  <si>
    <t>im. Jana Amosa Komeńskiego w Lesznie</t>
  </si>
  <si>
    <t>PLAN STUDIÓW</t>
  </si>
  <si>
    <t>Studia:</t>
  </si>
  <si>
    <t>Semestr 7</t>
  </si>
  <si>
    <t>Przedmiot ogólnouczelniany do wyboru</t>
  </si>
  <si>
    <t>KOMP. JĘZYKOWE</t>
  </si>
  <si>
    <t>PRZYGOTOWANIE DO DYPLOMOWANIA 240 GODZIN, 8 ECTS</t>
  </si>
  <si>
    <t>PW</t>
  </si>
  <si>
    <t>BK</t>
  </si>
  <si>
    <t>PUNKTY ECTS ZA GODZINY KONTAKTOWE Z WYKŁADOWCĄ</t>
  </si>
  <si>
    <t>PUNKTY ECTS ZA PRACĘ WŁASNĄ</t>
  </si>
  <si>
    <t>RAZEM GODZIN PRACY WŁASNEJ</t>
  </si>
  <si>
    <t>GODZINY KONTAKTOWE</t>
  </si>
  <si>
    <t>RAZEM</t>
  </si>
  <si>
    <t>WYKŁAD</t>
  </si>
  <si>
    <t>LABORATORIUM</t>
  </si>
  <si>
    <t>Podstawy kultury akademickiej</t>
  </si>
  <si>
    <t>Przygotowanie do dyplomowania</t>
  </si>
  <si>
    <t>Fakultek języka obcego</t>
  </si>
  <si>
    <t>960 GODZIN PRAKTYKI, 35PKT ECTS</t>
  </si>
  <si>
    <t>PRZEDMIOTY WSPÓLNE</t>
  </si>
  <si>
    <t>Kod przedmiotu</t>
  </si>
  <si>
    <t>Przedmiot</t>
  </si>
  <si>
    <t>RAZEM PRZEDMIOTY WSPÓLNE I ŚCIEŻKI DYPLOMOWANIA</t>
  </si>
  <si>
    <t>RAZEM PRZEDMIOTY ŚCIEŻKI DYPLOMOWANIA</t>
  </si>
  <si>
    <t>RAZEM PRZEDMIOTY WSPÓLNE</t>
  </si>
  <si>
    <t>PRZEDMIOTY DOSKONALĄCE KOMPETENCJE JĘZYKOWE</t>
  </si>
  <si>
    <t>PRZEDMIOTY HUMANISTYCZNE / SPOŁECZNE</t>
  </si>
  <si>
    <t>PR</t>
  </si>
  <si>
    <t>ĆWICZENIA / PROJEKT</t>
  </si>
  <si>
    <t>PRAKTYKI</t>
  </si>
  <si>
    <t>C/P</t>
  </si>
  <si>
    <t>ŚREDNIO GODZIN NA PUNKT ECTS (25-30)</t>
  </si>
  <si>
    <t>Wstęp do nauki o państwie i prawie</t>
  </si>
  <si>
    <t>IGZPBN-1-WDP</t>
  </si>
  <si>
    <t>Historia Europy</t>
  </si>
  <si>
    <t>IGZPBN-HEU</t>
  </si>
  <si>
    <t>Teoria bezpieczeństwa</t>
  </si>
  <si>
    <t>IGZPBN-1-TBE</t>
  </si>
  <si>
    <t>Strategia bezpieczeństwa</t>
  </si>
  <si>
    <t>IGZPBN-1-SBE</t>
  </si>
  <si>
    <t>Geografia</t>
  </si>
  <si>
    <t>IGZPBN-1-GEO</t>
  </si>
  <si>
    <t>Ekonomia</t>
  </si>
  <si>
    <t>IGZPBN-1-EKO</t>
  </si>
  <si>
    <t>Organizacja i zarządzanie</t>
  </si>
  <si>
    <t>IGZPBN-1-OIZ</t>
  </si>
  <si>
    <t>Administracja publiczna</t>
  </si>
  <si>
    <t>IGZPBN-1-APU</t>
  </si>
  <si>
    <t>Wprowadzenie do kryminologii i kryminalistyki</t>
  </si>
  <si>
    <t>IGZPBN-1-WDK</t>
  </si>
  <si>
    <t>Historia wojskowości</t>
  </si>
  <si>
    <t>IGZPBN-1-HWO</t>
  </si>
  <si>
    <t>Międzynarodowe stosunki polityczne</t>
  </si>
  <si>
    <t>IGZPBN-1-MSP</t>
  </si>
  <si>
    <t>Międzynarodowe stosunki wojskowe</t>
  </si>
  <si>
    <t>IGZPBN-1-MSW</t>
  </si>
  <si>
    <t>Współczesne problemy bezpieczeństwa w języku angielskim</t>
  </si>
  <si>
    <t>IGZPBN-1-BAN</t>
  </si>
  <si>
    <t>Przestępczość intelektualna</t>
  </si>
  <si>
    <t>Philosophy</t>
  </si>
  <si>
    <t>Tłumaczenia społeczno - polityczne</t>
  </si>
  <si>
    <t>Technologie informacyjne</t>
  </si>
  <si>
    <t>Wstęp do etyki</t>
  </si>
  <si>
    <t>Edukacja dla bezpieczeństwa</t>
  </si>
  <si>
    <t>Podstawy prawa</t>
  </si>
  <si>
    <t>Integracja europejska</t>
  </si>
  <si>
    <t>Wspólna polityka zagraniczna i bezpieczeństwa</t>
  </si>
  <si>
    <t>Kryminalistyka</t>
  </si>
  <si>
    <t>Zarządzanie projektami</t>
  </si>
  <si>
    <t>Polityka bezpieczeństwa</t>
  </si>
  <si>
    <t>IGZPBN-1-TŁU</t>
  </si>
  <si>
    <t>IGZPBN-1-INF</t>
  </si>
  <si>
    <t>IGZPBN-1-WDE</t>
  </si>
  <si>
    <t>IGZPBN-1-EDB</t>
  </si>
  <si>
    <t>IGZPBN-1-PPR</t>
  </si>
  <si>
    <t>IGZPBN-1-MBS</t>
  </si>
  <si>
    <t>IGZPBN-1-IEU</t>
  </si>
  <si>
    <t>IGZPBN-1-PZA</t>
  </si>
  <si>
    <t>IGZPBN-1-KRY</t>
  </si>
  <si>
    <t>IGZPBN-1-ZPR</t>
  </si>
  <si>
    <t>IGZPBN-1-PBE</t>
  </si>
  <si>
    <t>IGZPBN-1-PIN</t>
  </si>
  <si>
    <t>IGZPBN-1-FIA</t>
  </si>
  <si>
    <t>Etyka zawodowa</t>
  </si>
  <si>
    <t>Socjologia problemów społecznych</t>
  </si>
  <si>
    <t>Komunikacja społeczna lub 
     Komunikacja interkulturowa</t>
  </si>
  <si>
    <t>Psychologia grup dyspozycyjnych lub 
     Psychologia pracy i organizacji</t>
  </si>
  <si>
    <t>Bezpieczeństwo i higiena pracy lub 
     Bezpieczeństwo żywnościowe</t>
  </si>
  <si>
    <t>Systemy bezpieczeństwa wybranych państw lub 
    Organizacje międzynarodowe w kształtowaniu bezpieczeństwa</t>
  </si>
  <si>
    <t>Bezpieczeństwo wewnętrzne lub 
   Bezpieczeństwo międzynarodowe</t>
  </si>
  <si>
    <t>Zarządzanie firmą ochrony osób i mienia lub 
   Konwojowanie wartości pieniężnych</t>
  </si>
  <si>
    <t>Stewarding lub 
   Służby informacyjne i porządkowe</t>
  </si>
  <si>
    <t>Systemy teleinformatyczne w zarządzaniu kryzysowym lub
   Systemy informacji przestrzennej (GIS)</t>
  </si>
  <si>
    <t>Zwalczanie przestępczości lub
    Współpraca międzynarodowa służb mundurowych</t>
  </si>
  <si>
    <t>Globalizacja lub 
   Pomoc humanitarna</t>
  </si>
  <si>
    <t>Bezpieczeństwo społeczne lub 
    Bezpieczeństwo gospodarcze</t>
  </si>
  <si>
    <t>Prognozowanie zagrożeń bezpieczeństwa wewnętrznego lub 
   Prognozowanie zagrożeń bezpieczeństwa zewnętrznego</t>
  </si>
  <si>
    <t>Prawa człowieka i obywatela lub 
   Terroryzm</t>
  </si>
  <si>
    <t>PRZEDMIOTY ŚCIEŻKI DYPLOMOWANIA 1: przygotowanie do służby w Policji</t>
  </si>
  <si>
    <t>Zasady funkcjonowania jednostek policji</t>
  </si>
  <si>
    <t>IGZPBN-1-SFP</t>
  </si>
  <si>
    <t>IGZPBN-1-PKO</t>
  </si>
  <si>
    <t>IGZPBN-1-PKS</t>
  </si>
  <si>
    <t>Ustalenie okoliczności zdarzeń i zabezpieczanie ich miejsca</t>
  </si>
  <si>
    <t>IGZPBN-1-UOZ</t>
  </si>
  <si>
    <t>Zapewnienie bezpieczeństwa i porządku publicznego 
w miejscu pełnienia służby oraz podejmowanie interwencji</t>
  </si>
  <si>
    <t>IGZPBN-1-ZBP</t>
  </si>
  <si>
    <t>Sytuacje kryzysowe, patologie społeczne
 i przestępczość nieletnich</t>
  </si>
  <si>
    <t>IGZPBN-1-SKR</t>
  </si>
  <si>
    <t>Sztuki walki</t>
  </si>
  <si>
    <t>IGZPBN-1-SZW</t>
  </si>
  <si>
    <t>Środki przymusu bezpośredniego</t>
  </si>
  <si>
    <t>IGZPBN-1-SPB</t>
  </si>
  <si>
    <t>Zasady użycia broni palnej</t>
  </si>
  <si>
    <t>IGZPBN-1-ZUB</t>
  </si>
  <si>
    <t>Przestępczość zorganizowana</t>
  </si>
  <si>
    <t>IGZPBN-1-PZO</t>
  </si>
  <si>
    <t>Podejmowanie czynności wobec uczestników ruchu drogowego</t>
  </si>
  <si>
    <t>IGZPBN-1-PCD</t>
  </si>
  <si>
    <t>Wykonywanie czynności w sprawach o wykroczenia</t>
  </si>
  <si>
    <t>IGZPBN-1-WCW</t>
  </si>
  <si>
    <t>Poszukiwania osób zaginionych</t>
  </si>
  <si>
    <t>IGZPBN-1-POZ</t>
  </si>
  <si>
    <t>Taktyka i techniki interwencji</t>
  </si>
  <si>
    <t>IGZPBN-1-TTI</t>
  </si>
  <si>
    <t>Wyszkolenie strzeleckie</t>
  </si>
  <si>
    <t>IGZPBN-1-WSZ</t>
  </si>
  <si>
    <t>Ochrona danych osobowych i informacji niejawnych</t>
  </si>
  <si>
    <t>IGZPBN-1-ODO</t>
  </si>
  <si>
    <t>Służby specjalne</t>
  </si>
  <si>
    <t>IGZPBN-1-SPE</t>
  </si>
  <si>
    <t>Seminarium dyplomowe</t>
  </si>
  <si>
    <t>Kwalifikowna pierwsza pomoc</t>
  </si>
  <si>
    <t>Ćwiczenia terenowe</t>
  </si>
  <si>
    <t>IGZPBN-1-POM</t>
  </si>
  <si>
    <t>IGZPBN-1-ĆTE</t>
  </si>
  <si>
    <t>IGZPBN-1-OPZ</t>
  </si>
  <si>
    <t>IGZPBN-1-ZIK</t>
  </si>
  <si>
    <t>Bezpieczeństwo informatyczne</t>
  </si>
  <si>
    <t>IGZPBN-1-BIN</t>
  </si>
  <si>
    <t>Bezpieczeństwo w transporcie i komunikacji</t>
  </si>
  <si>
    <t>IGZPBN-1-BTK</t>
  </si>
  <si>
    <t>Prawne podstawy zarządzania kryzysowego</t>
  </si>
  <si>
    <t>IGZPBN-1-PPZ</t>
  </si>
  <si>
    <t>Korupcja i przestępczość urzędnicza</t>
  </si>
  <si>
    <t>IGZPBN-1-KPU</t>
  </si>
  <si>
    <t>Bezpieczeństwo imprez i zgromadzeń publicznych</t>
  </si>
  <si>
    <t>IGZPBN-1-BIM</t>
  </si>
  <si>
    <t>Ochrona ludności</t>
  </si>
  <si>
    <t>IGZPBN-1-OLU</t>
  </si>
  <si>
    <t>Zarządzanie działaniami ratowniczymi</t>
  </si>
  <si>
    <t>IGZPBN-1-ZDR</t>
  </si>
  <si>
    <t>Zarządzanie i dowodzenie</t>
  </si>
  <si>
    <t>IGZPBN-1-ZID</t>
  </si>
  <si>
    <t>Logistyka wojskowa</t>
  </si>
  <si>
    <t>IGZPBN-1-LWO</t>
  </si>
  <si>
    <t>Militarne aspekty bezpieczeństwa międzynarodowego</t>
  </si>
  <si>
    <t>IGZPBN-1-MIB</t>
  </si>
  <si>
    <t>Prawno-konstytucyjne podstawy bezpieczeństwa</t>
  </si>
  <si>
    <t>IGZPBN-1-PPB</t>
  </si>
  <si>
    <t>Obrona terytorialna</t>
  </si>
  <si>
    <t>IGZPBN-1-OTE</t>
  </si>
  <si>
    <t>PRZEDMIOTY ŚCIEŻKI DYPLOMOWANIA 1: zarządzanie kryzysowe z elementami obronności</t>
  </si>
  <si>
    <t>IGZPBN-1-BHP
   IGZPBN-1-BŻY</t>
  </si>
  <si>
    <t>IGZPBN-1-SBP
  IGZPBN-1-OM</t>
  </si>
  <si>
    <t>IGZPBN-1-BWE
   IGZPBN-1-BMI</t>
  </si>
  <si>
    <t>IGZPBN-1-ZFO
   IGZPBN-1-KWP</t>
  </si>
  <si>
    <t>IGZPBN-1-STE
   IGZPBN-1-SIP</t>
  </si>
  <si>
    <t>IGZPBN-1-SIZ
   IGZPBN-1-GIS</t>
  </si>
  <si>
    <t>IGZPBN-1-ZWP 
   IGZPBN-1-WMS</t>
  </si>
  <si>
    <t>IGZPBN-1-GLO
    IGZPBN-1-PHU</t>
  </si>
  <si>
    <t>IGZPBN-1-BES 
   IGZPBN-1-BEG</t>
  </si>
  <si>
    <t>IGZPBN-1-KSP 
    IGZPBN-1-KIN</t>
  </si>
  <si>
    <t>IGZPBN-1-PGD
   IGZPBN-1-PPO</t>
  </si>
  <si>
    <t>IGZPBN-1-EZA</t>
  </si>
  <si>
    <t>IGZPBN-1-SOC</t>
  </si>
  <si>
    <t>IGZPBN-1-ZBW 
   IGZPBN-1-ZBZ</t>
  </si>
  <si>
    <t>IGZPBN-1-PCO 
   IGZPBN-1-TER</t>
  </si>
  <si>
    <t>IGZPBN-1-SDY</t>
  </si>
  <si>
    <t>licencjackie</t>
  </si>
  <si>
    <t>Prawo karne materialne i prawo wykroczeń - część ogólna</t>
  </si>
  <si>
    <t>Prawo karne materialne i prawo wykroczeń - część szczególna</t>
  </si>
  <si>
    <t>Zarządzanie infrastrukturą w sytuacjach kryzysowych</t>
  </si>
  <si>
    <t>Organizacja i praktyka zarządzania kryzysowego w Polsce</t>
  </si>
  <si>
    <t>IGZPBN-1-WKJA /
   IGZPBN-1-KZJA</t>
  </si>
  <si>
    <t>PWSZ-1-WF</t>
  </si>
  <si>
    <t>PWSZ-1-PA</t>
  </si>
  <si>
    <t>PWSZ-1-OU</t>
  </si>
  <si>
    <t>IGZPBN-1-PDY</t>
  </si>
  <si>
    <t>IGZPBN-1-PRA</t>
  </si>
  <si>
    <t>MINIMUM 9 PKT ECTS KOMPETENCJE JĘZYKOWE</t>
  </si>
  <si>
    <t>ĆWICZENIA /
 PROJEKT</t>
  </si>
  <si>
    <t>PWSZ-1-FJO</t>
  </si>
  <si>
    <t>Język angielski /
           konwersacje w języku specjalistycznym</t>
  </si>
  <si>
    <t>Bezpieczeństwo narodowe</t>
  </si>
  <si>
    <t>Zasady pisania pracy dyplomowej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</si>
</sst>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2" xfId="0" applyFill="1" applyBorder="1" applyAlignment="1">
      <alignment horizontal="center" textRotation="90"/>
    </xf>
    <xf numFmtId="0" fontId="0" fillId="0" borderId="16" xfId="0" applyFill="1" applyBorder="1" applyAlignment="1">
      <alignment horizontal="center" textRotation="90"/>
    </xf>
    <xf numFmtId="0" fontId="0" fillId="0" borderId="17" xfId="0" applyFill="1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33" borderId="26" xfId="0" applyFill="1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1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3" fillId="0" borderId="0" xfId="52" applyFont="1" applyAlignment="1">
      <alignment/>
      <protection/>
    </xf>
    <xf numFmtId="0" fontId="5" fillId="0" borderId="0" xfId="52" applyFont="1" applyAlignment="1">
      <alignment/>
      <protection/>
    </xf>
    <xf numFmtId="0" fontId="6" fillId="0" borderId="0" xfId="0" applyFont="1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Font="1" applyBorder="1" applyAlignment="1">
      <alignment horizontal="center" textRotation="9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>
      <alignment horizontal="center"/>
    </xf>
    <xf numFmtId="0" fontId="0" fillId="33" borderId="32" xfId="0" applyFill="1" applyBorder="1" applyAlignment="1">
      <alignment horizontal="center" textRotation="90"/>
    </xf>
    <xf numFmtId="0" fontId="0" fillId="0" borderId="26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6" xfId="0" applyFont="1" applyBorder="1" applyAlignment="1">
      <alignment horizontal="center" textRotation="90"/>
    </xf>
    <xf numFmtId="0" fontId="0" fillId="0" borderId="17" xfId="0" applyFont="1" applyBorder="1" applyAlignment="1">
      <alignment horizontal="center" textRotation="90"/>
    </xf>
    <xf numFmtId="0" fontId="0" fillId="0" borderId="41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0" fillId="0" borderId="42" xfId="0" applyFill="1" applyBorder="1" applyAlignment="1">
      <alignment horizontal="center" textRotation="90"/>
    </xf>
    <xf numFmtId="0" fontId="0" fillId="0" borderId="43" xfId="0" applyFill="1" applyBorder="1" applyAlignment="1">
      <alignment horizontal="center" textRotation="90"/>
    </xf>
    <xf numFmtId="0" fontId="0" fillId="0" borderId="44" xfId="0" applyFont="1" applyBorder="1" applyAlignment="1">
      <alignment horizontal="center" textRotation="90" wrapText="1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34" borderId="20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57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33" borderId="58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/>
      <protection locked="0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61" xfId="0" applyFont="1" applyFill="1" applyBorder="1" applyAlignment="1" applyProtection="1">
      <alignment horizontal="center" vertical="center"/>
      <protection locked="0"/>
    </xf>
    <xf numFmtId="0" fontId="8" fillId="0" borderId="62" xfId="0" applyFont="1" applyBorder="1" applyAlignment="1">
      <alignment horizontal="center" vertical="center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49" xfId="0" applyFont="1" applyBorder="1" applyAlignment="1" applyProtection="1">
      <alignment horizontal="center" vertical="center" shrinkToFit="1"/>
      <protection locked="0"/>
    </xf>
    <xf numFmtId="0" fontId="8" fillId="0" borderId="63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33" borderId="56" xfId="0" applyFont="1" applyFill="1" applyBorder="1" applyAlignment="1" applyProtection="1">
      <alignment horizontal="center" vertical="center"/>
      <protection locked="0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8" fillId="33" borderId="50" xfId="0" applyFont="1" applyFill="1" applyBorder="1" applyAlignment="1" applyProtection="1">
      <alignment horizontal="center" vertical="center"/>
      <protection locked="0"/>
    </xf>
    <xf numFmtId="0" fontId="8" fillId="34" borderId="50" xfId="0" applyFont="1" applyFill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 shrinkToFit="1"/>
      <protection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8" fillId="0" borderId="27" xfId="0" applyFont="1" applyBorder="1" applyAlignment="1" applyProtection="1">
      <alignment horizontal="center" vertical="center" shrinkToFit="1"/>
      <protection/>
    </xf>
    <xf numFmtId="0" fontId="8" fillId="0" borderId="20" xfId="0" applyFont="1" applyBorder="1" applyAlignment="1" applyProtection="1">
      <alignment horizontal="center" vertical="center" shrinkToFit="1"/>
      <protection/>
    </xf>
    <xf numFmtId="0" fontId="8" fillId="33" borderId="38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33" borderId="38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46" xfId="0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8" fillId="33" borderId="67" xfId="0" applyFont="1" applyFill="1" applyBorder="1" applyAlignment="1" applyProtection="1">
      <alignment horizontal="center" vertical="center"/>
      <protection locked="0"/>
    </xf>
    <xf numFmtId="0" fontId="8" fillId="34" borderId="47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33" borderId="47" xfId="0" applyFont="1" applyFill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left" vertical="center" wrapText="1"/>
      <protection/>
    </xf>
    <xf numFmtId="0" fontId="8" fillId="0" borderId="52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0" xfId="51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52" xfId="0" applyFont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" fontId="8" fillId="0" borderId="10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horizontal="center" textRotation="90" wrapText="1"/>
    </xf>
    <xf numFmtId="2" fontId="8" fillId="0" borderId="48" xfId="0" applyNumberFormat="1" applyFont="1" applyBorder="1" applyAlignment="1">
      <alignment horizontal="center" vertical="center"/>
    </xf>
    <xf numFmtId="2" fontId="8" fillId="0" borderId="65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68" xfId="0" applyNumberFormat="1" applyFont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42" xfId="0" applyNumberFormat="1" applyFill="1" applyBorder="1" applyAlignment="1">
      <alignment horizontal="center" textRotation="90"/>
    </xf>
    <xf numFmtId="2" fontId="0" fillId="0" borderId="43" xfId="0" applyNumberFormat="1" applyFill="1" applyBorder="1" applyAlignment="1">
      <alignment horizontal="center" textRotation="90"/>
    </xf>
    <xf numFmtId="2" fontId="7" fillId="0" borderId="0" xfId="0" applyNumberFormat="1" applyFont="1" applyAlignment="1">
      <alignment vertical="center"/>
    </xf>
    <xf numFmtId="2" fontId="0" fillId="0" borderId="22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68" xfId="0" applyNumberFormat="1" applyBorder="1" applyAlignment="1">
      <alignment/>
    </xf>
    <xf numFmtId="2" fontId="8" fillId="0" borderId="0" xfId="0" applyNumberFormat="1" applyFont="1" applyAlignment="1">
      <alignment vertical="center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51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52" xfId="51" applyFont="1" applyBorder="1" applyAlignment="1" applyProtection="1">
      <alignment vertical="center" wrapText="1"/>
      <protection locked="0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0" fontId="8" fillId="0" borderId="6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/>
      <protection locked="0"/>
    </xf>
    <xf numFmtId="14" fontId="5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2" xfId="0" applyFont="1" applyBorder="1" applyAlignment="1">
      <alignment horizontal="center" textRotation="90" wrapText="1"/>
    </xf>
    <xf numFmtId="0" fontId="0" fillId="0" borderId="44" xfId="0" applyBorder="1" applyAlignment="1">
      <alignment horizontal="center" textRotation="90" wrapText="1"/>
    </xf>
    <xf numFmtId="0" fontId="2" fillId="33" borderId="12" xfId="0" applyFont="1" applyFill="1" applyBorder="1" applyAlignment="1">
      <alignment horizontal="center" textRotation="90"/>
    </xf>
    <xf numFmtId="0" fontId="2" fillId="33" borderId="34" xfId="0" applyFont="1" applyFill="1" applyBorder="1" applyAlignment="1">
      <alignment horizontal="center" textRotation="90"/>
    </xf>
    <xf numFmtId="0" fontId="2" fillId="33" borderId="33" xfId="0" applyFont="1" applyFill="1" applyBorder="1" applyAlignment="1">
      <alignment horizontal="center" textRotation="90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8" fillId="0" borderId="27" xfId="0" applyFont="1" applyBorder="1" applyAlignment="1">
      <alignment horizontal="left" vertical="center"/>
    </xf>
    <xf numFmtId="0" fontId="8" fillId="0" borderId="73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7" fillId="35" borderId="70" xfId="0" applyFont="1" applyFill="1" applyBorder="1" applyAlignment="1">
      <alignment horizontal="center" vertical="center"/>
    </xf>
    <xf numFmtId="0" fontId="7" fillId="35" borderId="71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7" fillId="35" borderId="70" xfId="0" applyFont="1" applyFill="1" applyBorder="1" applyAlignment="1" applyProtection="1">
      <alignment horizontal="center" vertical="center"/>
      <protection locked="0"/>
    </xf>
    <xf numFmtId="0" fontId="7" fillId="35" borderId="71" xfId="0" applyFont="1" applyFill="1" applyBorder="1" applyAlignment="1" applyProtection="1">
      <alignment horizontal="center" vertical="center"/>
      <protection locked="0"/>
    </xf>
    <xf numFmtId="0" fontId="8" fillId="0" borderId="5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36" borderId="12" xfId="0" applyFont="1" applyFill="1" applyBorder="1" applyAlignment="1">
      <alignment horizontal="center" vertical="center"/>
    </xf>
    <xf numFmtId="0" fontId="8" fillId="36" borderId="44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65" xfId="0" applyBorder="1" applyAlignment="1">
      <alignment horizontal="center"/>
    </xf>
    <xf numFmtId="2" fontId="8" fillId="0" borderId="57" xfId="0" applyNumberFormat="1" applyFont="1" applyBorder="1" applyAlignment="1">
      <alignment horizontal="center" vertical="center"/>
    </xf>
    <xf numFmtId="2" fontId="8" fillId="0" borderId="77" xfId="0" applyNumberFormat="1" applyFont="1" applyBorder="1" applyAlignment="1">
      <alignment horizontal="center" vertical="center"/>
    </xf>
    <xf numFmtId="2" fontId="8" fillId="0" borderId="65" xfId="0" applyNumberFormat="1" applyFont="1" applyBorder="1" applyAlignment="1">
      <alignment horizontal="center" vertical="center"/>
    </xf>
    <xf numFmtId="2" fontId="8" fillId="0" borderId="43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44" xfId="0" applyNumberFormat="1" applyFont="1" applyBorder="1" applyAlignment="1">
      <alignment horizontal="center" vertical="center"/>
    </xf>
    <xf numFmtId="2" fontId="8" fillId="0" borderId="75" xfId="0" applyNumberFormat="1" applyFont="1" applyBorder="1" applyAlignment="1">
      <alignment horizontal="center"/>
    </xf>
    <xf numFmtId="2" fontId="8" fillId="0" borderId="76" xfId="0" applyNumberFormat="1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3"/>
  <sheetViews>
    <sheetView tabSelected="1" zoomScale="85" zoomScaleNormal="85" zoomScaleSheetLayoutView="25" zoomScalePageLayoutView="0" workbookViewId="0" topLeftCell="A4">
      <selection activeCell="C52" sqref="C52"/>
    </sheetView>
  </sheetViews>
  <sheetFormatPr defaultColWidth="8.8515625" defaultRowHeight="12.75"/>
  <cols>
    <col min="1" max="1" width="3.421875" style="0" bestFit="1" customWidth="1"/>
    <col min="2" max="2" width="62.421875" style="0" customWidth="1"/>
    <col min="3" max="3" width="19.00390625" style="0" customWidth="1"/>
    <col min="4" max="4" width="3.28125" style="0" bestFit="1" customWidth="1"/>
    <col min="5" max="5" width="3.28125" style="0" customWidth="1"/>
    <col min="6" max="7" width="3.28125" style="0" bestFit="1" customWidth="1"/>
    <col min="8" max="13" width="6.28125" style="0" customWidth="1"/>
    <col min="14" max="23" width="4.28125" style="0" customWidth="1"/>
    <col min="24" max="24" width="8.00390625" style="0" customWidth="1"/>
    <col min="25" max="56" width="4.28125" style="0" customWidth="1"/>
    <col min="57" max="57" width="4.00390625" style="0" bestFit="1" customWidth="1"/>
    <col min="58" max="58" width="2.8515625" style="0" hidden="1" customWidth="1"/>
    <col min="59" max="59" width="4.140625" style="0" hidden="1" customWidth="1"/>
    <col min="60" max="60" width="2.140625" style="0" hidden="1" customWidth="1"/>
    <col min="61" max="61" width="3.421875" style="0" hidden="1" customWidth="1"/>
    <col min="62" max="62" width="4.140625" style="0" hidden="1" customWidth="1"/>
    <col min="63" max="64" width="3.28125" style="0" hidden="1" customWidth="1"/>
    <col min="65" max="65" width="4.140625" style="0" hidden="1" customWidth="1"/>
    <col min="66" max="69" width="0.2890625" style="0" hidden="1" customWidth="1"/>
    <col min="70" max="70" width="7.421875" style="0" bestFit="1" customWidth="1"/>
    <col min="71" max="71" width="6.421875" style="0" bestFit="1" customWidth="1"/>
  </cols>
  <sheetData>
    <row r="1" spans="22:23" ht="12.75" hidden="1">
      <c r="V1" s="1" t="s">
        <v>4</v>
      </c>
      <c r="W1" t="s">
        <v>9</v>
      </c>
    </row>
    <row r="2" spans="22:23" ht="12.75" hidden="1">
      <c r="V2" t="s">
        <v>5</v>
      </c>
      <c r="W2" t="s">
        <v>10</v>
      </c>
    </row>
    <row r="3" ht="12.75" hidden="1">
      <c r="V3" t="s">
        <v>6</v>
      </c>
    </row>
    <row r="4" spans="14:50" ht="26.25">
      <c r="N4" s="35" t="s">
        <v>38</v>
      </c>
      <c r="AR4" s="33" t="s">
        <v>36</v>
      </c>
      <c r="AX4" s="33"/>
    </row>
    <row r="5" spans="2:50" ht="18">
      <c r="B5" s="4" t="s">
        <v>22</v>
      </c>
      <c r="C5" s="223" t="s">
        <v>232</v>
      </c>
      <c r="AR5" s="34" t="s">
        <v>37</v>
      </c>
      <c r="AX5" s="34"/>
    </row>
    <row r="6" spans="2:3" ht="15.75">
      <c r="B6" s="4" t="s">
        <v>23</v>
      </c>
      <c r="C6" s="224">
        <v>44470</v>
      </c>
    </row>
    <row r="7" spans="2:3" ht="15">
      <c r="B7" s="4" t="s">
        <v>39</v>
      </c>
      <c r="C7" s="225" t="s">
        <v>217</v>
      </c>
    </row>
    <row r="8" spans="2:3" ht="13.5" thickBot="1">
      <c r="B8" s="4" t="s">
        <v>21</v>
      </c>
      <c r="C8" s="226">
        <v>6</v>
      </c>
    </row>
    <row r="9" spans="8:71" ht="13.5" customHeight="1" thickBot="1">
      <c r="H9" s="232" t="s">
        <v>49</v>
      </c>
      <c r="I9" s="233"/>
      <c r="J9" s="233"/>
      <c r="K9" s="233"/>
      <c r="L9" s="234"/>
      <c r="M9" s="235" t="s">
        <v>48</v>
      </c>
      <c r="N9" s="237" t="s">
        <v>7</v>
      </c>
      <c r="O9" s="237" t="s">
        <v>29</v>
      </c>
      <c r="P9" s="240" t="s">
        <v>8</v>
      </c>
      <c r="Q9" s="241"/>
      <c r="R9" s="241"/>
      <c r="S9" s="241"/>
      <c r="T9" s="241"/>
      <c r="U9" s="228"/>
      <c r="V9" s="229"/>
      <c r="W9" s="227" t="s">
        <v>11</v>
      </c>
      <c r="X9" s="228"/>
      <c r="Y9" s="228"/>
      <c r="Z9" s="228"/>
      <c r="AA9" s="228"/>
      <c r="AB9" s="228"/>
      <c r="AC9" s="229"/>
      <c r="AD9" s="227" t="s">
        <v>12</v>
      </c>
      <c r="AE9" s="228"/>
      <c r="AF9" s="228"/>
      <c r="AG9" s="228"/>
      <c r="AH9" s="228"/>
      <c r="AI9" s="228"/>
      <c r="AJ9" s="229"/>
      <c r="AK9" s="227" t="s">
        <v>13</v>
      </c>
      <c r="AL9" s="228"/>
      <c r="AM9" s="228"/>
      <c r="AN9" s="228"/>
      <c r="AO9" s="228"/>
      <c r="AP9" s="228"/>
      <c r="AQ9" s="229"/>
      <c r="AR9" s="227" t="s">
        <v>14</v>
      </c>
      <c r="AS9" s="228"/>
      <c r="AT9" s="228"/>
      <c r="AU9" s="228"/>
      <c r="AV9" s="228"/>
      <c r="AW9" s="228"/>
      <c r="AX9" s="229"/>
      <c r="AY9" s="227" t="s">
        <v>15</v>
      </c>
      <c r="AZ9" s="228"/>
      <c r="BA9" s="228"/>
      <c r="BB9" s="228"/>
      <c r="BC9" s="228"/>
      <c r="BD9" s="228"/>
      <c r="BE9" s="229"/>
      <c r="BF9" s="227" t="s">
        <v>40</v>
      </c>
      <c r="BG9" s="228"/>
      <c r="BH9" s="228"/>
      <c r="BI9" s="228"/>
      <c r="BJ9" s="228"/>
      <c r="BK9" s="228"/>
      <c r="BL9" s="229"/>
      <c r="BM9" s="227" t="s">
        <v>16</v>
      </c>
      <c r="BN9" s="228"/>
      <c r="BO9" s="228"/>
      <c r="BP9" s="228"/>
      <c r="BQ9" s="228"/>
      <c r="BR9" s="287" t="s">
        <v>7</v>
      </c>
      <c r="BS9" s="288"/>
    </row>
    <row r="10" spans="1:71" ht="91.5" customHeight="1" thickBot="1">
      <c r="A10" s="64" t="s">
        <v>0</v>
      </c>
      <c r="B10" s="65" t="s">
        <v>59</v>
      </c>
      <c r="C10" s="66" t="s">
        <v>58</v>
      </c>
      <c r="D10" s="6" t="s">
        <v>25</v>
      </c>
      <c r="E10" s="38" t="s">
        <v>42</v>
      </c>
      <c r="F10" s="6" t="s">
        <v>26</v>
      </c>
      <c r="G10" s="7" t="s">
        <v>24</v>
      </c>
      <c r="H10" s="59" t="s">
        <v>50</v>
      </c>
      <c r="I10" s="53" t="s">
        <v>51</v>
      </c>
      <c r="J10" s="191" t="s">
        <v>229</v>
      </c>
      <c r="K10" s="54" t="s">
        <v>52</v>
      </c>
      <c r="L10" s="55" t="s">
        <v>67</v>
      </c>
      <c r="M10" s="236"/>
      <c r="N10" s="238"/>
      <c r="O10" s="239"/>
      <c r="P10" s="24" t="s">
        <v>1</v>
      </c>
      <c r="Q10" s="51" t="s">
        <v>68</v>
      </c>
      <c r="R10" s="3" t="s">
        <v>2</v>
      </c>
      <c r="S10" s="52" t="s">
        <v>65</v>
      </c>
      <c r="T10" s="50" t="s">
        <v>44</v>
      </c>
      <c r="U10" s="49" t="s">
        <v>7</v>
      </c>
      <c r="V10" s="5" t="s">
        <v>3</v>
      </c>
      <c r="W10" s="8" t="s">
        <v>1</v>
      </c>
      <c r="X10" s="51" t="s">
        <v>68</v>
      </c>
      <c r="Y10" s="9" t="s">
        <v>2</v>
      </c>
      <c r="Z10" s="52" t="s">
        <v>65</v>
      </c>
      <c r="AA10" s="50" t="s">
        <v>44</v>
      </c>
      <c r="AB10" s="10" t="s">
        <v>7</v>
      </c>
      <c r="AC10" s="5" t="s">
        <v>3</v>
      </c>
      <c r="AD10" s="8" t="s">
        <v>1</v>
      </c>
      <c r="AE10" s="51" t="s">
        <v>68</v>
      </c>
      <c r="AF10" s="9" t="s">
        <v>2</v>
      </c>
      <c r="AG10" s="52" t="s">
        <v>65</v>
      </c>
      <c r="AH10" s="50" t="s">
        <v>44</v>
      </c>
      <c r="AI10" s="10" t="s">
        <v>7</v>
      </c>
      <c r="AJ10" s="5" t="s">
        <v>3</v>
      </c>
      <c r="AK10" s="8" t="s">
        <v>1</v>
      </c>
      <c r="AL10" s="51" t="s">
        <v>68</v>
      </c>
      <c r="AM10" s="9" t="s">
        <v>2</v>
      </c>
      <c r="AN10" s="52" t="s">
        <v>65</v>
      </c>
      <c r="AO10" s="50" t="s">
        <v>44</v>
      </c>
      <c r="AP10" s="10" t="s">
        <v>7</v>
      </c>
      <c r="AQ10" s="5" t="s">
        <v>3</v>
      </c>
      <c r="AR10" s="8" t="s">
        <v>1</v>
      </c>
      <c r="AS10" s="51" t="s">
        <v>68</v>
      </c>
      <c r="AT10" s="9" t="s">
        <v>2</v>
      </c>
      <c r="AU10" s="52" t="s">
        <v>65</v>
      </c>
      <c r="AV10" s="50" t="s">
        <v>44</v>
      </c>
      <c r="AW10" s="10" t="s">
        <v>7</v>
      </c>
      <c r="AX10" s="5" t="s">
        <v>3</v>
      </c>
      <c r="AY10" s="8" t="s">
        <v>1</v>
      </c>
      <c r="AZ10" s="51" t="s">
        <v>68</v>
      </c>
      <c r="BA10" s="9" t="s">
        <v>2</v>
      </c>
      <c r="BB10" s="52" t="s">
        <v>65</v>
      </c>
      <c r="BC10" s="50" t="s">
        <v>44</v>
      </c>
      <c r="BD10" s="10" t="s">
        <v>7</v>
      </c>
      <c r="BE10" s="5" t="s">
        <v>3</v>
      </c>
      <c r="BF10" s="24" t="s">
        <v>1</v>
      </c>
      <c r="BG10" s="51" t="s">
        <v>68</v>
      </c>
      <c r="BH10" s="3" t="s">
        <v>2</v>
      </c>
      <c r="BI10" s="52" t="s">
        <v>65</v>
      </c>
      <c r="BJ10" s="50" t="s">
        <v>44</v>
      </c>
      <c r="BK10" s="25" t="s">
        <v>7</v>
      </c>
      <c r="BL10" s="26" t="s">
        <v>3</v>
      </c>
      <c r="BM10" s="11" t="s">
        <v>31</v>
      </c>
      <c r="BN10" s="12" t="s">
        <v>32</v>
      </c>
      <c r="BO10" s="12" t="s">
        <v>35</v>
      </c>
      <c r="BP10" s="12" t="s">
        <v>17</v>
      </c>
      <c r="BQ10" s="56" t="s">
        <v>42</v>
      </c>
      <c r="BR10" s="57" t="s">
        <v>45</v>
      </c>
      <c r="BS10" s="58" t="s">
        <v>44</v>
      </c>
    </row>
    <row r="11" spans="1:69" s="67" customFormat="1" ht="18.75" customHeight="1" thickBot="1">
      <c r="A11" s="249" t="s">
        <v>57</v>
      </c>
      <c r="B11" s="250"/>
      <c r="C11" s="250"/>
      <c r="D11" s="250"/>
      <c r="E11" s="250"/>
      <c r="F11" s="250"/>
      <c r="G11" s="250"/>
      <c r="H11" s="250"/>
      <c r="I11" s="251"/>
      <c r="J11" s="251"/>
      <c r="K11" s="251"/>
      <c r="L11" s="251"/>
      <c r="M11" s="251"/>
      <c r="N11" s="250"/>
      <c r="O11" s="250"/>
      <c r="P11" s="252"/>
      <c r="Q11" s="252"/>
      <c r="R11" s="252"/>
      <c r="S11" s="252"/>
      <c r="T11" s="252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</row>
    <row r="12" spans="1:71" s="118" customFormat="1" ht="30" customHeight="1">
      <c r="A12" s="96">
        <v>1</v>
      </c>
      <c r="B12" s="152" t="s">
        <v>231</v>
      </c>
      <c r="C12" s="211" t="s">
        <v>222</v>
      </c>
      <c r="D12" s="98" t="s">
        <v>10</v>
      </c>
      <c r="E12" s="98" t="s">
        <v>9</v>
      </c>
      <c r="F12" s="98" t="s">
        <v>10</v>
      </c>
      <c r="G12" s="99" t="s">
        <v>9</v>
      </c>
      <c r="H12" s="83">
        <f>I12+J12+K12+L12</f>
        <v>90</v>
      </c>
      <c r="I12" s="76">
        <f aca="true" t="shared" si="0" ref="I12:N12">P12+W12+AD12+AK12+AR12+AY12+BF12</f>
        <v>0</v>
      </c>
      <c r="J12" s="76">
        <f t="shared" si="0"/>
        <v>90</v>
      </c>
      <c r="K12" s="76">
        <f t="shared" si="0"/>
        <v>0</v>
      </c>
      <c r="L12" s="84">
        <f t="shared" si="0"/>
        <v>0</v>
      </c>
      <c r="M12" s="74">
        <f t="shared" si="0"/>
        <v>45</v>
      </c>
      <c r="N12" s="85">
        <f t="shared" si="0"/>
        <v>5</v>
      </c>
      <c r="O12" s="86">
        <v>5</v>
      </c>
      <c r="P12" s="100"/>
      <c r="Q12" s="101"/>
      <c r="R12" s="101"/>
      <c r="S12" s="102"/>
      <c r="T12" s="103"/>
      <c r="U12" s="104"/>
      <c r="V12" s="105"/>
      <c r="W12" s="106"/>
      <c r="X12" s="97">
        <v>30</v>
      </c>
      <c r="Y12" s="97"/>
      <c r="Z12" s="107"/>
      <c r="AA12" s="108">
        <v>20</v>
      </c>
      <c r="AB12" s="109">
        <v>2</v>
      </c>
      <c r="AC12" s="105" t="s">
        <v>5</v>
      </c>
      <c r="AD12" s="106"/>
      <c r="AE12" s="97">
        <v>30</v>
      </c>
      <c r="AF12" s="97"/>
      <c r="AG12" s="107"/>
      <c r="AH12" s="108">
        <v>20</v>
      </c>
      <c r="AI12" s="109">
        <v>2</v>
      </c>
      <c r="AJ12" s="105" t="s">
        <v>5</v>
      </c>
      <c r="AK12" s="106"/>
      <c r="AL12" s="97">
        <v>30</v>
      </c>
      <c r="AM12" s="97"/>
      <c r="AN12" s="107"/>
      <c r="AO12" s="108">
        <v>5</v>
      </c>
      <c r="AP12" s="109">
        <v>1</v>
      </c>
      <c r="AQ12" s="105" t="s">
        <v>5</v>
      </c>
      <c r="AR12" s="106"/>
      <c r="AS12" s="97"/>
      <c r="AT12" s="97"/>
      <c r="AU12" s="107"/>
      <c r="AV12" s="108"/>
      <c r="AW12" s="109"/>
      <c r="AX12" s="105"/>
      <c r="AY12" s="110"/>
      <c r="AZ12" s="111"/>
      <c r="BA12" s="111"/>
      <c r="BB12" s="112"/>
      <c r="BC12" s="113"/>
      <c r="BD12" s="114"/>
      <c r="BE12" s="115"/>
      <c r="BF12" s="69"/>
      <c r="BG12" s="70"/>
      <c r="BH12" s="70"/>
      <c r="BI12" s="71"/>
      <c r="BJ12" s="116"/>
      <c r="BK12" s="117"/>
      <c r="BL12" s="68"/>
      <c r="BM12" s="87">
        <f aca="true" t="shared" si="1" ref="BM12:BM43">IF(F12="T",N12,0)</f>
        <v>0</v>
      </c>
      <c r="BN12" s="88">
        <f aca="true" t="shared" si="2" ref="BN12:BN64">IF(G12="T",O12,0)</f>
        <v>5</v>
      </c>
      <c r="BO12" s="88">
        <f aca="true" t="shared" si="3" ref="BO12:BO43">IF(G12="T",J12+K12+L12,0)</f>
        <v>90</v>
      </c>
      <c r="BP12" s="88">
        <f aca="true" t="shared" si="4" ref="BP12:BP43">IF(D12="T",N12,0)</f>
        <v>0</v>
      </c>
      <c r="BQ12" s="89">
        <f aca="true" t="shared" si="5" ref="BQ12:BQ43">IF(E12="T",N12,0)</f>
        <v>5</v>
      </c>
      <c r="BR12" s="192">
        <f aca="true" t="shared" si="6" ref="BR12:BR43">IF(M12&gt;0,(SUM(I12:L12)/(H12+M12)*N12),N12)</f>
        <v>3.333333333333333</v>
      </c>
      <c r="BS12" s="193">
        <f aca="true" t="shared" si="7" ref="BS12:BS43">IF(M12&gt;0,(M12/(H12+M12)*N12),0)</f>
        <v>1.6666666666666665</v>
      </c>
    </row>
    <row r="13" spans="1:71" s="118" customFormat="1" ht="16.5" customHeight="1">
      <c r="A13" s="87">
        <f>A12+1</f>
        <v>2</v>
      </c>
      <c r="B13" s="154" t="s">
        <v>30</v>
      </c>
      <c r="C13" s="209" t="s">
        <v>223</v>
      </c>
      <c r="D13" s="119" t="s">
        <v>10</v>
      </c>
      <c r="E13" s="119" t="s">
        <v>10</v>
      </c>
      <c r="F13" s="119" t="s">
        <v>10</v>
      </c>
      <c r="G13" s="120" t="s">
        <v>10</v>
      </c>
      <c r="H13" s="83">
        <f aca="true" t="shared" si="8" ref="H13:H64">I13+J13+K13+L13</f>
        <v>60</v>
      </c>
      <c r="I13" s="76">
        <f aca="true" t="shared" si="9" ref="I13:I44">P13+W13+AD13+AK13+AR13+AY13+BF13</f>
        <v>0</v>
      </c>
      <c r="J13" s="76">
        <f aca="true" t="shared" si="10" ref="J13:J44">Q13+X13+AE13+AL13+AS13+AZ13+BG13</f>
        <v>60</v>
      </c>
      <c r="K13" s="76">
        <f aca="true" t="shared" si="11" ref="K13:K44">R13+Y13+AF13+AM13+AT13+BA13+BH13</f>
        <v>0</v>
      </c>
      <c r="L13" s="84">
        <f aca="true" t="shared" si="12" ref="L13:L44">S13+Z13+AG13+AN13+AU13+BB13+BI13</f>
        <v>0</v>
      </c>
      <c r="M13" s="83">
        <f aca="true" t="shared" si="13" ref="M13:M44">T13+AA13+AH13+AO13+AV13+BC13+BJ13</f>
        <v>0</v>
      </c>
      <c r="N13" s="85">
        <f aca="true" t="shared" si="14" ref="N13:N64">U13+AB13+AI13+AP13+AW13+BD13+BK13</f>
        <v>0</v>
      </c>
      <c r="O13" s="90"/>
      <c r="P13" s="121"/>
      <c r="Q13" s="122"/>
      <c r="R13" s="122"/>
      <c r="S13" s="123"/>
      <c r="T13" s="124"/>
      <c r="U13" s="125"/>
      <c r="V13" s="126"/>
      <c r="W13" s="127"/>
      <c r="X13" s="119">
        <v>30</v>
      </c>
      <c r="Y13" s="119"/>
      <c r="Z13" s="128"/>
      <c r="AA13" s="129"/>
      <c r="AB13" s="130"/>
      <c r="AC13" s="126" t="s">
        <v>6</v>
      </c>
      <c r="AD13" s="127"/>
      <c r="AE13" s="119">
        <v>30</v>
      </c>
      <c r="AF13" s="119"/>
      <c r="AG13" s="128"/>
      <c r="AH13" s="129"/>
      <c r="AI13" s="130"/>
      <c r="AJ13" s="126" t="s">
        <v>6</v>
      </c>
      <c r="AK13" s="127"/>
      <c r="AL13" s="119"/>
      <c r="AM13" s="119"/>
      <c r="AN13" s="128"/>
      <c r="AO13" s="129"/>
      <c r="AP13" s="130"/>
      <c r="AQ13" s="126"/>
      <c r="AR13" s="127"/>
      <c r="AS13" s="119"/>
      <c r="AT13" s="119"/>
      <c r="AU13" s="128"/>
      <c r="AV13" s="129"/>
      <c r="AW13" s="130"/>
      <c r="AX13" s="126"/>
      <c r="AY13" s="127"/>
      <c r="AZ13" s="119"/>
      <c r="BA13" s="119"/>
      <c r="BB13" s="128"/>
      <c r="BC13" s="129"/>
      <c r="BD13" s="130"/>
      <c r="BE13" s="126"/>
      <c r="BF13" s="69"/>
      <c r="BG13" s="70"/>
      <c r="BH13" s="70"/>
      <c r="BI13" s="71"/>
      <c r="BJ13" s="116"/>
      <c r="BK13" s="117"/>
      <c r="BL13" s="68"/>
      <c r="BM13" s="87">
        <f t="shared" si="1"/>
        <v>0</v>
      </c>
      <c r="BN13" s="88">
        <f t="shared" si="2"/>
        <v>0</v>
      </c>
      <c r="BO13" s="88">
        <f t="shared" si="3"/>
        <v>0</v>
      </c>
      <c r="BP13" s="88">
        <f t="shared" si="4"/>
        <v>0</v>
      </c>
      <c r="BQ13" s="89">
        <f t="shared" si="5"/>
        <v>0</v>
      </c>
      <c r="BR13" s="194">
        <f t="shared" si="6"/>
        <v>0</v>
      </c>
      <c r="BS13" s="195">
        <f t="shared" si="7"/>
        <v>0</v>
      </c>
    </row>
    <row r="14" spans="1:71" s="118" customFormat="1" ht="16.5" customHeight="1">
      <c r="A14" s="87">
        <f>A13+1</f>
        <v>3</v>
      </c>
      <c r="B14" s="154" t="s">
        <v>53</v>
      </c>
      <c r="C14" s="189" t="s">
        <v>224</v>
      </c>
      <c r="D14" s="119" t="s">
        <v>10</v>
      </c>
      <c r="E14" s="119" t="s">
        <v>10</v>
      </c>
      <c r="F14" s="119" t="s">
        <v>10</v>
      </c>
      <c r="G14" s="120" t="s">
        <v>10</v>
      </c>
      <c r="H14" s="83">
        <f t="shared" si="8"/>
        <v>15</v>
      </c>
      <c r="I14" s="76">
        <f t="shared" si="9"/>
        <v>15</v>
      </c>
      <c r="J14" s="76">
        <f t="shared" si="10"/>
        <v>0</v>
      </c>
      <c r="K14" s="76">
        <f t="shared" si="11"/>
        <v>0</v>
      </c>
      <c r="L14" s="84">
        <f t="shared" si="12"/>
        <v>0</v>
      </c>
      <c r="M14" s="83">
        <f t="shared" si="13"/>
        <v>0</v>
      </c>
      <c r="N14" s="85">
        <f t="shared" si="14"/>
        <v>0</v>
      </c>
      <c r="O14" s="90"/>
      <c r="P14" s="121">
        <v>15</v>
      </c>
      <c r="Q14" s="122"/>
      <c r="R14" s="122"/>
      <c r="S14" s="123"/>
      <c r="T14" s="124"/>
      <c r="U14" s="125"/>
      <c r="V14" s="126" t="s">
        <v>6</v>
      </c>
      <c r="W14" s="69"/>
      <c r="X14" s="70"/>
      <c r="Y14" s="70"/>
      <c r="Z14" s="71"/>
      <c r="AA14" s="116"/>
      <c r="AB14" s="117"/>
      <c r="AC14" s="68"/>
      <c r="AD14" s="69"/>
      <c r="AE14" s="70"/>
      <c r="AF14" s="70"/>
      <c r="AG14" s="71"/>
      <c r="AH14" s="116"/>
      <c r="AI14" s="117"/>
      <c r="AJ14" s="68"/>
      <c r="AK14" s="69"/>
      <c r="AL14" s="70"/>
      <c r="AM14" s="70"/>
      <c r="AN14" s="71"/>
      <c r="AO14" s="116"/>
      <c r="AP14" s="117"/>
      <c r="AQ14" s="68"/>
      <c r="AR14" s="69"/>
      <c r="AS14" s="70"/>
      <c r="AT14" s="70"/>
      <c r="AU14" s="71"/>
      <c r="AV14" s="116"/>
      <c r="AW14" s="117"/>
      <c r="AX14" s="68"/>
      <c r="AY14" s="69"/>
      <c r="AZ14" s="70"/>
      <c r="BA14" s="70"/>
      <c r="BB14" s="71"/>
      <c r="BC14" s="116"/>
      <c r="BD14" s="117"/>
      <c r="BE14" s="68"/>
      <c r="BF14" s="69"/>
      <c r="BG14" s="70"/>
      <c r="BH14" s="70"/>
      <c r="BI14" s="71"/>
      <c r="BJ14" s="116"/>
      <c r="BK14" s="117"/>
      <c r="BL14" s="68"/>
      <c r="BM14" s="87">
        <f t="shared" si="1"/>
        <v>0</v>
      </c>
      <c r="BN14" s="88">
        <f t="shared" si="2"/>
        <v>0</v>
      </c>
      <c r="BO14" s="88">
        <f t="shared" si="3"/>
        <v>0</v>
      </c>
      <c r="BP14" s="88">
        <f t="shared" si="4"/>
        <v>0</v>
      </c>
      <c r="BQ14" s="89">
        <f t="shared" si="5"/>
        <v>0</v>
      </c>
      <c r="BR14" s="194">
        <f t="shared" si="6"/>
        <v>0</v>
      </c>
      <c r="BS14" s="195">
        <f t="shared" si="7"/>
        <v>0</v>
      </c>
    </row>
    <row r="15" spans="1:71" s="118" customFormat="1" ht="16.5" customHeight="1">
      <c r="A15" s="87">
        <v>4</v>
      </c>
      <c r="B15" s="156" t="s">
        <v>70</v>
      </c>
      <c r="C15" s="157" t="s">
        <v>71</v>
      </c>
      <c r="D15" s="70" t="s">
        <v>10</v>
      </c>
      <c r="E15" s="70" t="s">
        <v>10</v>
      </c>
      <c r="F15" s="70" t="s">
        <v>9</v>
      </c>
      <c r="G15" s="132" t="s">
        <v>10</v>
      </c>
      <c r="H15" s="83">
        <f t="shared" si="8"/>
        <v>30</v>
      </c>
      <c r="I15" s="76">
        <f t="shared" si="9"/>
        <v>15</v>
      </c>
      <c r="J15" s="76">
        <f t="shared" si="10"/>
        <v>15</v>
      </c>
      <c r="K15" s="76">
        <f t="shared" si="11"/>
        <v>0</v>
      </c>
      <c r="L15" s="84">
        <f t="shared" si="12"/>
        <v>0</v>
      </c>
      <c r="M15" s="83">
        <f aca="true" t="shared" si="15" ref="M15:M28">T15+AA15+AH15+AO15+AV15+BC15+BJ15</f>
        <v>20</v>
      </c>
      <c r="N15" s="85">
        <f t="shared" si="14"/>
        <v>2</v>
      </c>
      <c r="O15" s="91"/>
      <c r="P15" s="133">
        <v>15</v>
      </c>
      <c r="Q15" s="134">
        <v>15</v>
      </c>
      <c r="R15" s="134"/>
      <c r="S15" s="135"/>
      <c r="T15" s="136">
        <v>20</v>
      </c>
      <c r="U15" s="137">
        <v>2</v>
      </c>
      <c r="V15" s="68" t="s">
        <v>4</v>
      </c>
      <c r="W15" s="69"/>
      <c r="X15" s="70"/>
      <c r="Y15" s="70"/>
      <c r="Z15" s="71"/>
      <c r="AA15" s="116"/>
      <c r="AB15" s="117"/>
      <c r="AC15" s="68"/>
      <c r="AD15" s="69"/>
      <c r="AE15" s="70"/>
      <c r="AF15" s="70"/>
      <c r="AG15" s="71"/>
      <c r="AH15" s="116"/>
      <c r="AI15" s="117"/>
      <c r="AJ15" s="68"/>
      <c r="AK15" s="69"/>
      <c r="AL15" s="70"/>
      <c r="AM15" s="70"/>
      <c r="AN15" s="71"/>
      <c r="AO15" s="116"/>
      <c r="AP15" s="117"/>
      <c r="AQ15" s="68"/>
      <c r="AR15" s="69"/>
      <c r="AS15" s="70"/>
      <c r="AT15" s="70"/>
      <c r="AU15" s="71"/>
      <c r="AV15" s="116"/>
      <c r="AW15" s="117"/>
      <c r="AX15" s="68"/>
      <c r="AY15" s="69"/>
      <c r="AZ15" s="70"/>
      <c r="BA15" s="70"/>
      <c r="BB15" s="71"/>
      <c r="BC15" s="116"/>
      <c r="BD15" s="117"/>
      <c r="BE15" s="68"/>
      <c r="BF15" s="69"/>
      <c r="BG15" s="70"/>
      <c r="BH15" s="70"/>
      <c r="BI15" s="71"/>
      <c r="BJ15" s="116"/>
      <c r="BK15" s="117"/>
      <c r="BL15" s="68"/>
      <c r="BM15" s="87">
        <f t="shared" si="1"/>
        <v>2</v>
      </c>
      <c r="BN15" s="88">
        <f t="shared" si="2"/>
        <v>0</v>
      </c>
      <c r="BO15" s="88">
        <f t="shared" si="3"/>
        <v>0</v>
      </c>
      <c r="BP15" s="88">
        <f t="shared" si="4"/>
        <v>0</v>
      </c>
      <c r="BQ15" s="89">
        <f t="shared" si="5"/>
        <v>0</v>
      </c>
      <c r="BR15" s="194">
        <f t="shared" si="6"/>
        <v>1.2</v>
      </c>
      <c r="BS15" s="195">
        <f t="shared" si="7"/>
        <v>0.8</v>
      </c>
    </row>
    <row r="16" spans="1:71" s="118" customFormat="1" ht="16.5" customHeight="1">
      <c r="A16" s="87">
        <v>5</v>
      </c>
      <c r="B16" s="156" t="s">
        <v>72</v>
      </c>
      <c r="C16" s="157" t="s">
        <v>73</v>
      </c>
      <c r="D16" s="70" t="s">
        <v>10</v>
      </c>
      <c r="E16" s="70" t="s">
        <v>10</v>
      </c>
      <c r="F16" s="70" t="s">
        <v>9</v>
      </c>
      <c r="G16" s="132" t="s">
        <v>10</v>
      </c>
      <c r="H16" s="83">
        <f t="shared" si="8"/>
        <v>30</v>
      </c>
      <c r="I16" s="76">
        <f t="shared" si="9"/>
        <v>15</v>
      </c>
      <c r="J16" s="76">
        <f t="shared" si="10"/>
        <v>15</v>
      </c>
      <c r="K16" s="76">
        <f t="shared" si="11"/>
        <v>0</v>
      </c>
      <c r="L16" s="84">
        <f t="shared" si="12"/>
        <v>0</v>
      </c>
      <c r="M16" s="83">
        <f t="shared" si="15"/>
        <v>20</v>
      </c>
      <c r="N16" s="85">
        <f t="shared" si="14"/>
        <v>2</v>
      </c>
      <c r="O16" s="91"/>
      <c r="P16" s="133">
        <v>15</v>
      </c>
      <c r="Q16" s="134">
        <v>15</v>
      </c>
      <c r="R16" s="134"/>
      <c r="S16" s="135"/>
      <c r="T16" s="136">
        <v>20</v>
      </c>
      <c r="U16" s="137">
        <v>2</v>
      </c>
      <c r="V16" s="68" t="s">
        <v>4</v>
      </c>
      <c r="W16" s="69"/>
      <c r="X16" s="70"/>
      <c r="Y16" s="70"/>
      <c r="Z16" s="71"/>
      <c r="AA16" s="116"/>
      <c r="AB16" s="117"/>
      <c r="AC16" s="68"/>
      <c r="AD16" s="69"/>
      <c r="AE16" s="70"/>
      <c r="AF16" s="70"/>
      <c r="AG16" s="71"/>
      <c r="AH16" s="116"/>
      <c r="AI16" s="117"/>
      <c r="AJ16" s="68"/>
      <c r="AK16" s="69"/>
      <c r="AL16" s="70"/>
      <c r="AM16" s="70"/>
      <c r="AN16" s="71"/>
      <c r="AO16" s="116"/>
      <c r="AP16" s="117"/>
      <c r="AQ16" s="68"/>
      <c r="AR16" s="69"/>
      <c r="AS16" s="70"/>
      <c r="AT16" s="70"/>
      <c r="AU16" s="71"/>
      <c r="AV16" s="116"/>
      <c r="AW16" s="117"/>
      <c r="AX16" s="68"/>
      <c r="AY16" s="69"/>
      <c r="AZ16" s="70"/>
      <c r="BA16" s="70"/>
      <c r="BB16" s="71"/>
      <c r="BC16" s="116"/>
      <c r="BD16" s="117"/>
      <c r="BE16" s="68"/>
      <c r="BF16" s="69"/>
      <c r="BG16" s="70"/>
      <c r="BH16" s="70"/>
      <c r="BI16" s="71"/>
      <c r="BJ16" s="116"/>
      <c r="BK16" s="117"/>
      <c r="BL16" s="68"/>
      <c r="BM16" s="87">
        <f t="shared" si="1"/>
        <v>2</v>
      </c>
      <c r="BN16" s="88">
        <f t="shared" si="2"/>
        <v>0</v>
      </c>
      <c r="BO16" s="88">
        <f t="shared" si="3"/>
        <v>0</v>
      </c>
      <c r="BP16" s="88">
        <f t="shared" si="4"/>
        <v>0</v>
      </c>
      <c r="BQ16" s="89">
        <f t="shared" si="5"/>
        <v>0</v>
      </c>
      <c r="BR16" s="194">
        <f t="shared" si="6"/>
        <v>1.2</v>
      </c>
      <c r="BS16" s="195">
        <f t="shared" si="7"/>
        <v>0.8</v>
      </c>
    </row>
    <row r="17" spans="1:71" s="118" customFormat="1" ht="16.5" customHeight="1">
      <c r="A17" s="87">
        <v>6</v>
      </c>
      <c r="B17" s="156" t="s">
        <v>74</v>
      </c>
      <c r="C17" s="157" t="s">
        <v>75</v>
      </c>
      <c r="D17" s="70" t="s">
        <v>10</v>
      </c>
      <c r="E17" s="70" t="s">
        <v>10</v>
      </c>
      <c r="F17" s="70" t="s">
        <v>9</v>
      </c>
      <c r="G17" s="132" t="s">
        <v>10</v>
      </c>
      <c r="H17" s="83">
        <f t="shared" si="8"/>
        <v>30</v>
      </c>
      <c r="I17" s="76">
        <f t="shared" si="9"/>
        <v>15</v>
      </c>
      <c r="J17" s="76">
        <f t="shared" si="10"/>
        <v>15</v>
      </c>
      <c r="K17" s="76">
        <f t="shared" si="11"/>
        <v>0</v>
      </c>
      <c r="L17" s="84">
        <f t="shared" si="12"/>
        <v>0</v>
      </c>
      <c r="M17" s="83">
        <f t="shared" si="15"/>
        <v>20</v>
      </c>
      <c r="N17" s="85">
        <f t="shared" si="14"/>
        <v>2</v>
      </c>
      <c r="O17" s="91"/>
      <c r="P17" s="133">
        <v>15</v>
      </c>
      <c r="Q17" s="134">
        <v>15</v>
      </c>
      <c r="R17" s="134"/>
      <c r="S17" s="135"/>
      <c r="T17" s="136">
        <v>20</v>
      </c>
      <c r="U17" s="137">
        <v>2</v>
      </c>
      <c r="V17" s="68" t="s">
        <v>4</v>
      </c>
      <c r="W17" s="69"/>
      <c r="X17" s="70"/>
      <c r="Y17" s="70"/>
      <c r="Z17" s="71"/>
      <c r="AA17" s="116"/>
      <c r="AB17" s="117"/>
      <c r="AC17" s="68"/>
      <c r="AD17" s="69"/>
      <c r="AE17" s="70"/>
      <c r="AF17" s="70"/>
      <c r="AG17" s="71"/>
      <c r="AH17" s="116"/>
      <c r="AI17" s="117"/>
      <c r="AJ17" s="68"/>
      <c r="AK17" s="69"/>
      <c r="AL17" s="70"/>
      <c r="AM17" s="70"/>
      <c r="AN17" s="71"/>
      <c r="AO17" s="116"/>
      <c r="AP17" s="117"/>
      <c r="AQ17" s="68"/>
      <c r="AR17" s="69"/>
      <c r="AS17" s="70"/>
      <c r="AT17" s="70"/>
      <c r="AU17" s="71"/>
      <c r="AV17" s="116"/>
      <c r="AW17" s="117"/>
      <c r="AX17" s="68"/>
      <c r="AY17" s="69"/>
      <c r="AZ17" s="70"/>
      <c r="BA17" s="70"/>
      <c r="BB17" s="71"/>
      <c r="BC17" s="116"/>
      <c r="BD17" s="117"/>
      <c r="BE17" s="68"/>
      <c r="BF17" s="69"/>
      <c r="BG17" s="70"/>
      <c r="BH17" s="70"/>
      <c r="BI17" s="71"/>
      <c r="BJ17" s="116"/>
      <c r="BK17" s="117"/>
      <c r="BL17" s="68"/>
      <c r="BM17" s="87">
        <f t="shared" si="1"/>
        <v>2</v>
      </c>
      <c r="BN17" s="88">
        <f t="shared" si="2"/>
        <v>0</v>
      </c>
      <c r="BO17" s="88">
        <f t="shared" si="3"/>
        <v>0</v>
      </c>
      <c r="BP17" s="88">
        <f t="shared" si="4"/>
        <v>0</v>
      </c>
      <c r="BQ17" s="89">
        <f t="shared" si="5"/>
        <v>0</v>
      </c>
      <c r="BR17" s="194">
        <f t="shared" si="6"/>
        <v>1.2</v>
      </c>
      <c r="BS17" s="195">
        <f t="shared" si="7"/>
        <v>0.8</v>
      </c>
    </row>
    <row r="18" spans="1:71" s="118" customFormat="1" ht="16.5" customHeight="1">
      <c r="A18" s="87">
        <v>7</v>
      </c>
      <c r="B18" s="156" t="s">
        <v>76</v>
      </c>
      <c r="C18" s="157" t="s">
        <v>77</v>
      </c>
      <c r="D18" s="70" t="s">
        <v>10</v>
      </c>
      <c r="E18" s="70" t="s">
        <v>10</v>
      </c>
      <c r="F18" s="70" t="s">
        <v>9</v>
      </c>
      <c r="G18" s="132" t="s">
        <v>9</v>
      </c>
      <c r="H18" s="83">
        <f t="shared" si="8"/>
        <v>45</v>
      </c>
      <c r="I18" s="76">
        <f t="shared" si="9"/>
        <v>15</v>
      </c>
      <c r="J18" s="76">
        <f t="shared" si="10"/>
        <v>30</v>
      </c>
      <c r="K18" s="76">
        <f t="shared" si="11"/>
        <v>0</v>
      </c>
      <c r="L18" s="84">
        <f t="shared" si="12"/>
        <v>0</v>
      </c>
      <c r="M18" s="83">
        <f t="shared" si="15"/>
        <v>30</v>
      </c>
      <c r="N18" s="85">
        <f t="shared" si="14"/>
        <v>3</v>
      </c>
      <c r="O18" s="91">
        <v>2</v>
      </c>
      <c r="P18" s="133">
        <v>15</v>
      </c>
      <c r="Q18" s="134">
        <v>30</v>
      </c>
      <c r="R18" s="134"/>
      <c r="S18" s="135"/>
      <c r="T18" s="136">
        <v>30</v>
      </c>
      <c r="U18" s="137">
        <v>3</v>
      </c>
      <c r="V18" s="68" t="s">
        <v>4</v>
      </c>
      <c r="W18" s="69"/>
      <c r="X18" s="70"/>
      <c r="Y18" s="70"/>
      <c r="Z18" s="71"/>
      <c r="AA18" s="116"/>
      <c r="AB18" s="117"/>
      <c r="AC18" s="68"/>
      <c r="AD18" s="69"/>
      <c r="AE18" s="70"/>
      <c r="AF18" s="70"/>
      <c r="AG18" s="71"/>
      <c r="AH18" s="116"/>
      <c r="AI18" s="117"/>
      <c r="AJ18" s="68"/>
      <c r="AK18" s="69"/>
      <c r="AL18" s="70"/>
      <c r="AM18" s="70"/>
      <c r="AN18" s="71"/>
      <c r="AO18" s="116"/>
      <c r="AP18" s="117"/>
      <c r="AQ18" s="68"/>
      <c r="AR18" s="69"/>
      <c r="AS18" s="70"/>
      <c r="AT18" s="70"/>
      <c r="AU18" s="71"/>
      <c r="AV18" s="116"/>
      <c r="AW18" s="117"/>
      <c r="AX18" s="68"/>
      <c r="AY18" s="69"/>
      <c r="AZ18" s="70"/>
      <c r="BA18" s="70"/>
      <c r="BB18" s="71"/>
      <c r="BC18" s="116"/>
      <c r="BD18" s="117"/>
      <c r="BE18" s="68"/>
      <c r="BF18" s="69"/>
      <c r="BG18" s="70"/>
      <c r="BH18" s="70"/>
      <c r="BI18" s="71"/>
      <c r="BJ18" s="116"/>
      <c r="BK18" s="117"/>
      <c r="BL18" s="68"/>
      <c r="BM18" s="87">
        <f t="shared" si="1"/>
        <v>3</v>
      </c>
      <c r="BN18" s="88">
        <f t="shared" si="2"/>
        <v>2</v>
      </c>
      <c r="BO18" s="88">
        <f t="shared" si="3"/>
        <v>30</v>
      </c>
      <c r="BP18" s="88">
        <f t="shared" si="4"/>
        <v>0</v>
      </c>
      <c r="BQ18" s="89">
        <f t="shared" si="5"/>
        <v>0</v>
      </c>
      <c r="BR18" s="194">
        <f t="shared" si="6"/>
        <v>1.7999999999999998</v>
      </c>
      <c r="BS18" s="195">
        <f t="shared" si="7"/>
        <v>1.2000000000000002</v>
      </c>
    </row>
    <row r="19" spans="1:71" s="118" customFormat="1" ht="16.5" customHeight="1">
      <c r="A19" s="87">
        <v>8</v>
      </c>
      <c r="B19" s="156" t="s">
        <v>78</v>
      </c>
      <c r="C19" s="157" t="s">
        <v>79</v>
      </c>
      <c r="D19" s="70" t="s">
        <v>10</v>
      </c>
      <c r="E19" s="70" t="s">
        <v>10</v>
      </c>
      <c r="F19" s="70" t="s">
        <v>9</v>
      </c>
      <c r="G19" s="132" t="s">
        <v>10</v>
      </c>
      <c r="H19" s="83">
        <f t="shared" si="8"/>
        <v>30</v>
      </c>
      <c r="I19" s="76">
        <f t="shared" si="9"/>
        <v>15</v>
      </c>
      <c r="J19" s="76">
        <f t="shared" si="10"/>
        <v>15</v>
      </c>
      <c r="K19" s="76">
        <f t="shared" si="11"/>
        <v>0</v>
      </c>
      <c r="L19" s="84">
        <f t="shared" si="12"/>
        <v>0</v>
      </c>
      <c r="M19" s="83">
        <f t="shared" si="15"/>
        <v>20</v>
      </c>
      <c r="N19" s="85">
        <f t="shared" si="14"/>
        <v>2</v>
      </c>
      <c r="O19" s="91"/>
      <c r="P19" s="133">
        <v>15</v>
      </c>
      <c r="Q19" s="134">
        <v>15</v>
      </c>
      <c r="R19" s="134"/>
      <c r="S19" s="135"/>
      <c r="T19" s="136">
        <v>20</v>
      </c>
      <c r="U19" s="137">
        <v>2</v>
      </c>
      <c r="V19" s="68" t="s">
        <v>4</v>
      </c>
      <c r="W19" s="69"/>
      <c r="X19" s="70"/>
      <c r="Y19" s="70"/>
      <c r="Z19" s="71"/>
      <c r="AA19" s="116"/>
      <c r="AB19" s="117"/>
      <c r="AC19" s="68"/>
      <c r="AD19" s="69"/>
      <c r="AE19" s="70"/>
      <c r="AF19" s="70"/>
      <c r="AG19" s="71"/>
      <c r="AH19" s="116"/>
      <c r="AI19" s="117"/>
      <c r="AJ19" s="68"/>
      <c r="AK19" s="69"/>
      <c r="AL19" s="70"/>
      <c r="AM19" s="70"/>
      <c r="AN19" s="71"/>
      <c r="AO19" s="116"/>
      <c r="AP19" s="117"/>
      <c r="AQ19" s="68"/>
      <c r="AR19" s="69"/>
      <c r="AS19" s="70"/>
      <c r="AT19" s="70"/>
      <c r="AU19" s="71"/>
      <c r="AV19" s="116"/>
      <c r="AW19" s="117"/>
      <c r="AX19" s="68"/>
      <c r="AY19" s="69"/>
      <c r="AZ19" s="70"/>
      <c r="BA19" s="70"/>
      <c r="BB19" s="71"/>
      <c r="BC19" s="116"/>
      <c r="BD19" s="117"/>
      <c r="BE19" s="68"/>
      <c r="BF19" s="69"/>
      <c r="BG19" s="70"/>
      <c r="BH19" s="70"/>
      <c r="BI19" s="71"/>
      <c r="BJ19" s="116"/>
      <c r="BK19" s="117"/>
      <c r="BL19" s="68"/>
      <c r="BM19" s="87">
        <f t="shared" si="1"/>
        <v>2</v>
      </c>
      <c r="BN19" s="88">
        <f t="shared" si="2"/>
        <v>0</v>
      </c>
      <c r="BO19" s="88">
        <f t="shared" si="3"/>
        <v>0</v>
      </c>
      <c r="BP19" s="88">
        <f t="shared" si="4"/>
        <v>0</v>
      </c>
      <c r="BQ19" s="89">
        <f t="shared" si="5"/>
        <v>0</v>
      </c>
      <c r="BR19" s="194">
        <f t="shared" si="6"/>
        <v>1.2</v>
      </c>
      <c r="BS19" s="195">
        <f t="shared" si="7"/>
        <v>0.8</v>
      </c>
    </row>
    <row r="20" spans="1:71" s="118" customFormat="1" ht="16.5" customHeight="1">
      <c r="A20" s="87">
        <v>9</v>
      </c>
      <c r="B20" s="156" t="s">
        <v>80</v>
      </c>
      <c r="C20" s="157" t="s">
        <v>81</v>
      </c>
      <c r="D20" s="70" t="s">
        <v>10</v>
      </c>
      <c r="E20" s="70" t="s">
        <v>10</v>
      </c>
      <c r="F20" s="70" t="s">
        <v>9</v>
      </c>
      <c r="G20" s="132" t="s">
        <v>9</v>
      </c>
      <c r="H20" s="83">
        <f t="shared" si="8"/>
        <v>30</v>
      </c>
      <c r="I20" s="76">
        <f t="shared" si="9"/>
        <v>15</v>
      </c>
      <c r="J20" s="76">
        <f t="shared" si="10"/>
        <v>15</v>
      </c>
      <c r="K20" s="76">
        <f t="shared" si="11"/>
        <v>0</v>
      </c>
      <c r="L20" s="84">
        <f t="shared" si="12"/>
        <v>0</v>
      </c>
      <c r="M20" s="83">
        <f t="shared" si="15"/>
        <v>20</v>
      </c>
      <c r="N20" s="85">
        <f t="shared" si="14"/>
        <v>2</v>
      </c>
      <c r="O20" s="91">
        <v>1</v>
      </c>
      <c r="P20" s="133">
        <v>15</v>
      </c>
      <c r="Q20" s="134">
        <v>15</v>
      </c>
      <c r="R20" s="134"/>
      <c r="S20" s="135"/>
      <c r="T20" s="136">
        <v>20</v>
      </c>
      <c r="U20" s="137">
        <v>2</v>
      </c>
      <c r="V20" s="68" t="s">
        <v>4</v>
      </c>
      <c r="W20" s="69"/>
      <c r="X20" s="70"/>
      <c r="Y20" s="70"/>
      <c r="Z20" s="71"/>
      <c r="AA20" s="116"/>
      <c r="AB20" s="117"/>
      <c r="AC20" s="68"/>
      <c r="AD20" s="69"/>
      <c r="AE20" s="70"/>
      <c r="AF20" s="70"/>
      <c r="AG20" s="71"/>
      <c r="AH20" s="116"/>
      <c r="AI20" s="117"/>
      <c r="AJ20" s="68"/>
      <c r="AK20" s="69"/>
      <c r="AL20" s="70"/>
      <c r="AM20" s="70"/>
      <c r="AN20" s="71"/>
      <c r="AO20" s="116"/>
      <c r="AP20" s="117"/>
      <c r="AQ20" s="68"/>
      <c r="AR20" s="69"/>
      <c r="AS20" s="70"/>
      <c r="AT20" s="70"/>
      <c r="AU20" s="71"/>
      <c r="AV20" s="116"/>
      <c r="AW20" s="117"/>
      <c r="AX20" s="68"/>
      <c r="AY20" s="69"/>
      <c r="AZ20" s="70"/>
      <c r="BA20" s="70"/>
      <c r="BB20" s="71"/>
      <c r="BC20" s="116"/>
      <c r="BD20" s="117"/>
      <c r="BE20" s="68"/>
      <c r="BF20" s="69"/>
      <c r="BG20" s="70"/>
      <c r="BH20" s="70"/>
      <c r="BI20" s="71"/>
      <c r="BJ20" s="116"/>
      <c r="BK20" s="117"/>
      <c r="BL20" s="68"/>
      <c r="BM20" s="87">
        <f t="shared" si="1"/>
        <v>2</v>
      </c>
      <c r="BN20" s="88">
        <f t="shared" si="2"/>
        <v>1</v>
      </c>
      <c r="BO20" s="88">
        <f t="shared" si="3"/>
        <v>15</v>
      </c>
      <c r="BP20" s="88">
        <f t="shared" si="4"/>
        <v>0</v>
      </c>
      <c r="BQ20" s="89">
        <f t="shared" si="5"/>
        <v>0</v>
      </c>
      <c r="BR20" s="194">
        <f t="shared" si="6"/>
        <v>1.2</v>
      </c>
      <c r="BS20" s="195">
        <f t="shared" si="7"/>
        <v>0.8</v>
      </c>
    </row>
    <row r="21" spans="1:71" s="118" customFormat="1" ht="16.5" customHeight="1">
      <c r="A21" s="87">
        <v>10</v>
      </c>
      <c r="B21" s="156" t="s">
        <v>82</v>
      </c>
      <c r="C21" s="157" t="s">
        <v>83</v>
      </c>
      <c r="D21" s="70" t="s">
        <v>10</v>
      </c>
      <c r="E21" s="70" t="s">
        <v>10</v>
      </c>
      <c r="F21" s="70" t="s">
        <v>9</v>
      </c>
      <c r="G21" s="132" t="s">
        <v>9</v>
      </c>
      <c r="H21" s="83">
        <f t="shared" si="8"/>
        <v>30</v>
      </c>
      <c r="I21" s="76">
        <f t="shared" si="9"/>
        <v>0</v>
      </c>
      <c r="J21" s="76">
        <f t="shared" si="10"/>
        <v>30</v>
      </c>
      <c r="K21" s="76">
        <f t="shared" si="11"/>
        <v>0</v>
      </c>
      <c r="L21" s="84">
        <f t="shared" si="12"/>
        <v>0</v>
      </c>
      <c r="M21" s="83">
        <f t="shared" si="15"/>
        <v>20</v>
      </c>
      <c r="N21" s="85">
        <f t="shared" si="14"/>
        <v>2</v>
      </c>
      <c r="O21" s="91">
        <v>2</v>
      </c>
      <c r="P21" s="133"/>
      <c r="Q21" s="134">
        <v>30</v>
      </c>
      <c r="R21" s="134"/>
      <c r="S21" s="135"/>
      <c r="T21" s="136">
        <v>20</v>
      </c>
      <c r="U21" s="137">
        <v>2</v>
      </c>
      <c r="V21" s="68" t="s">
        <v>5</v>
      </c>
      <c r="W21" s="69"/>
      <c r="X21" s="70"/>
      <c r="Y21" s="70"/>
      <c r="Z21" s="71"/>
      <c r="AA21" s="116"/>
      <c r="AB21" s="117"/>
      <c r="AC21" s="68"/>
      <c r="AD21" s="69"/>
      <c r="AE21" s="70"/>
      <c r="AF21" s="70"/>
      <c r="AG21" s="71"/>
      <c r="AH21" s="116"/>
      <c r="AI21" s="117"/>
      <c r="AJ21" s="68"/>
      <c r="AK21" s="69"/>
      <c r="AL21" s="70"/>
      <c r="AM21" s="70"/>
      <c r="AN21" s="71"/>
      <c r="AO21" s="116"/>
      <c r="AP21" s="117"/>
      <c r="AQ21" s="68"/>
      <c r="AR21" s="69"/>
      <c r="AS21" s="70"/>
      <c r="AT21" s="70"/>
      <c r="AU21" s="71"/>
      <c r="AV21" s="116"/>
      <c r="AW21" s="117"/>
      <c r="AX21" s="68"/>
      <c r="AY21" s="69"/>
      <c r="AZ21" s="70"/>
      <c r="BA21" s="70"/>
      <c r="BB21" s="71"/>
      <c r="BC21" s="116"/>
      <c r="BD21" s="117"/>
      <c r="BE21" s="68"/>
      <c r="BF21" s="69"/>
      <c r="BG21" s="70"/>
      <c r="BH21" s="70"/>
      <c r="BI21" s="71"/>
      <c r="BJ21" s="116"/>
      <c r="BK21" s="117"/>
      <c r="BL21" s="68"/>
      <c r="BM21" s="87">
        <f t="shared" si="1"/>
        <v>2</v>
      </c>
      <c r="BN21" s="88">
        <f t="shared" si="2"/>
        <v>2</v>
      </c>
      <c r="BO21" s="88">
        <f t="shared" si="3"/>
        <v>30</v>
      </c>
      <c r="BP21" s="88">
        <f t="shared" si="4"/>
        <v>0</v>
      </c>
      <c r="BQ21" s="89">
        <f t="shared" si="5"/>
        <v>0</v>
      </c>
      <c r="BR21" s="194">
        <f t="shared" si="6"/>
        <v>1.2</v>
      </c>
      <c r="BS21" s="195">
        <f t="shared" si="7"/>
        <v>0.8</v>
      </c>
    </row>
    <row r="22" spans="1:71" s="118" customFormat="1" ht="16.5" customHeight="1">
      <c r="A22" s="87">
        <v>11</v>
      </c>
      <c r="B22" s="156" t="s">
        <v>84</v>
      </c>
      <c r="C22" s="157" t="s">
        <v>85</v>
      </c>
      <c r="D22" s="70" t="s">
        <v>10</v>
      </c>
      <c r="E22" s="70" t="s">
        <v>10</v>
      </c>
      <c r="F22" s="70" t="s">
        <v>9</v>
      </c>
      <c r="G22" s="132" t="s">
        <v>9</v>
      </c>
      <c r="H22" s="83">
        <f t="shared" si="8"/>
        <v>30</v>
      </c>
      <c r="I22" s="76">
        <f t="shared" si="9"/>
        <v>0</v>
      </c>
      <c r="J22" s="76">
        <f t="shared" si="10"/>
        <v>30</v>
      </c>
      <c r="K22" s="76">
        <f t="shared" si="11"/>
        <v>0</v>
      </c>
      <c r="L22" s="84">
        <f t="shared" si="12"/>
        <v>0</v>
      </c>
      <c r="M22" s="83">
        <f t="shared" si="15"/>
        <v>20</v>
      </c>
      <c r="N22" s="85">
        <f t="shared" si="14"/>
        <v>2</v>
      </c>
      <c r="O22" s="91">
        <v>2</v>
      </c>
      <c r="P22" s="133"/>
      <c r="Q22" s="134">
        <v>30</v>
      </c>
      <c r="R22" s="134"/>
      <c r="S22" s="135"/>
      <c r="T22" s="136">
        <v>20</v>
      </c>
      <c r="U22" s="137">
        <v>2</v>
      </c>
      <c r="V22" s="68" t="s">
        <v>5</v>
      </c>
      <c r="W22" s="69"/>
      <c r="X22" s="70"/>
      <c r="Y22" s="70"/>
      <c r="Z22" s="71"/>
      <c r="AA22" s="116"/>
      <c r="AB22" s="117"/>
      <c r="AC22" s="68"/>
      <c r="AD22" s="69"/>
      <c r="AE22" s="70"/>
      <c r="AF22" s="70"/>
      <c r="AG22" s="71"/>
      <c r="AH22" s="116"/>
      <c r="AI22" s="117"/>
      <c r="AJ22" s="68"/>
      <c r="AK22" s="69"/>
      <c r="AL22" s="70"/>
      <c r="AM22" s="70"/>
      <c r="AN22" s="71"/>
      <c r="AO22" s="116"/>
      <c r="AP22" s="117"/>
      <c r="AQ22" s="68"/>
      <c r="AR22" s="69"/>
      <c r="AS22" s="70"/>
      <c r="AT22" s="70"/>
      <c r="AU22" s="71"/>
      <c r="AV22" s="116"/>
      <c r="AW22" s="117"/>
      <c r="AX22" s="68"/>
      <c r="AY22" s="69"/>
      <c r="AZ22" s="70"/>
      <c r="BA22" s="70"/>
      <c r="BB22" s="71"/>
      <c r="BC22" s="116"/>
      <c r="BD22" s="117"/>
      <c r="BE22" s="68"/>
      <c r="BF22" s="69"/>
      <c r="BG22" s="70"/>
      <c r="BH22" s="70"/>
      <c r="BI22" s="71"/>
      <c r="BJ22" s="116"/>
      <c r="BK22" s="117"/>
      <c r="BL22" s="68"/>
      <c r="BM22" s="87">
        <f t="shared" si="1"/>
        <v>2</v>
      </c>
      <c r="BN22" s="88">
        <f t="shared" si="2"/>
        <v>2</v>
      </c>
      <c r="BO22" s="88">
        <f t="shared" si="3"/>
        <v>30</v>
      </c>
      <c r="BP22" s="88">
        <f t="shared" si="4"/>
        <v>0</v>
      </c>
      <c r="BQ22" s="89">
        <f t="shared" si="5"/>
        <v>0</v>
      </c>
      <c r="BR22" s="194">
        <f t="shared" si="6"/>
        <v>1.2</v>
      </c>
      <c r="BS22" s="195">
        <f t="shared" si="7"/>
        <v>0.8</v>
      </c>
    </row>
    <row r="23" spans="1:71" s="118" customFormat="1" ht="16.5" customHeight="1">
      <c r="A23" s="87">
        <v>12</v>
      </c>
      <c r="B23" s="156" t="s">
        <v>86</v>
      </c>
      <c r="C23" s="155" t="s">
        <v>87</v>
      </c>
      <c r="D23" s="70" t="s">
        <v>10</v>
      </c>
      <c r="E23" s="70" t="s">
        <v>10</v>
      </c>
      <c r="F23" s="70" t="s">
        <v>9</v>
      </c>
      <c r="G23" s="132" t="s">
        <v>9</v>
      </c>
      <c r="H23" s="83">
        <f t="shared" si="8"/>
        <v>30</v>
      </c>
      <c r="I23" s="76">
        <f t="shared" si="9"/>
        <v>15</v>
      </c>
      <c r="J23" s="76">
        <f t="shared" si="10"/>
        <v>15</v>
      </c>
      <c r="K23" s="76">
        <f t="shared" si="11"/>
        <v>0</v>
      </c>
      <c r="L23" s="84">
        <f t="shared" si="12"/>
        <v>0</v>
      </c>
      <c r="M23" s="83">
        <f t="shared" si="15"/>
        <v>20</v>
      </c>
      <c r="N23" s="85">
        <f t="shared" si="14"/>
        <v>2</v>
      </c>
      <c r="O23" s="91">
        <v>1</v>
      </c>
      <c r="P23" s="133">
        <v>15</v>
      </c>
      <c r="Q23" s="134">
        <v>15</v>
      </c>
      <c r="R23" s="134"/>
      <c r="S23" s="135"/>
      <c r="T23" s="136">
        <v>20</v>
      </c>
      <c r="U23" s="137">
        <v>2</v>
      </c>
      <c r="V23" s="68" t="s">
        <v>4</v>
      </c>
      <c r="W23" s="69"/>
      <c r="X23" s="70"/>
      <c r="Y23" s="70"/>
      <c r="Z23" s="71"/>
      <c r="AA23" s="116"/>
      <c r="AB23" s="117"/>
      <c r="AC23" s="68"/>
      <c r="AD23" s="69"/>
      <c r="AE23" s="70"/>
      <c r="AF23" s="70"/>
      <c r="AG23" s="71"/>
      <c r="AH23" s="116"/>
      <c r="AI23" s="117"/>
      <c r="AJ23" s="68"/>
      <c r="AK23" s="69"/>
      <c r="AL23" s="70"/>
      <c r="AM23" s="70"/>
      <c r="AN23" s="71"/>
      <c r="AO23" s="116"/>
      <c r="AP23" s="117"/>
      <c r="AQ23" s="68"/>
      <c r="AR23" s="69"/>
      <c r="AS23" s="70"/>
      <c r="AT23" s="70"/>
      <c r="AU23" s="71"/>
      <c r="AV23" s="116"/>
      <c r="AW23" s="117"/>
      <c r="AX23" s="68"/>
      <c r="AY23" s="69"/>
      <c r="AZ23" s="70"/>
      <c r="BA23" s="70"/>
      <c r="BB23" s="71"/>
      <c r="BC23" s="116"/>
      <c r="BD23" s="117"/>
      <c r="BE23" s="68"/>
      <c r="BF23" s="69"/>
      <c r="BG23" s="70"/>
      <c r="BH23" s="70"/>
      <c r="BI23" s="71"/>
      <c r="BJ23" s="116"/>
      <c r="BK23" s="117"/>
      <c r="BL23" s="68"/>
      <c r="BM23" s="87">
        <f t="shared" si="1"/>
        <v>2</v>
      </c>
      <c r="BN23" s="88">
        <f t="shared" si="2"/>
        <v>1</v>
      </c>
      <c r="BO23" s="88">
        <f t="shared" si="3"/>
        <v>15</v>
      </c>
      <c r="BP23" s="88">
        <f t="shared" si="4"/>
        <v>0</v>
      </c>
      <c r="BQ23" s="89">
        <f t="shared" si="5"/>
        <v>0</v>
      </c>
      <c r="BR23" s="194">
        <f t="shared" si="6"/>
        <v>1.2</v>
      </c>
      <c r="BS23" s="195">
        <f t="shared" si="7"/>
        <v>0.8</v>
      </c>
    </row>
    <row r="24" spans="1:71" s="118" customFormat="1" ht="16.5" customHeight="1">
      <c r="A24" s="87">
        <v>13</v>
      </c>
      <c r="B24" s="156" t="s">
        <v>88</v>
      </c>
      <c r="C24" s="155" t="s">
        <v>89</v>
      </c>
      <c r="D24" s="70" t="s">
        <v>10</v>
      </c>
      <c r="E24" s="70" t="s">
        <v>10</v>
      </c>
      <c r="F24" s="70" t="s">
        <v>9</v>
      </c>
      <c r="G24" s="132" t="s">
        <v>10</v>
      </c>
      <c r="H24" s="83">
        <f t="shared" si="8"/>
        <v>30</v>
      </c>
      <c r="I24" s="76">
        <f t="shared" si="9"/>
        <v>15</v>
      </c>
      <c r="J24" s="76">
        <f t="shared" si="10"/>
        <v>15</v>
      </c>
      <c r="K24" s="76">
        <f t="shared" si="11"/>
        <v>0</v>
      </c>
      <c r="L24" s="84">
        <f t="shared" si="12"/>
        <v>0</v>
      </c>
      <c r="M24" s="83">
        <f t="shared" si="15"/>
        <v>20</v>
      </c>
      <c r="N24" s="85">
        <f t="shared" si="14"/>
        <v>2</v>
      </c>
      <c r="O24" s="91"/>
      <c r="P24" s="133">
        <v>15</v>
      </c>
      <c r="Q24" s="134">
        <v>15</v>
      </c>
      <c r="R24" s="134"/>
      <c r="S24" s="135"/>
      <c r="T24" s="136">
        <v>20</v>
      </c>
      <c r="U24" s="137">
        <v>2</v>
      </c>
      <c r="V24" s="68" t="s">
        <v>5</v>
      </c>
      <c r="W24" s="69"/>
      <c r="X24" s="70"/>
      <c r="Y24" s="70"/>
      <c r="Z24" s="71"/>
      <c r="AA24" s="116"/>
      <c r="AB24" s="117"/>
      <c r="AC24" s="68"/>
      <c r="AD24" s="69"/>
      <c r="AE24" s="70"/>
      <c r="AF24" s="70"/>
      <c r="AG24" s="71"/>
      <c r="AH24" s="116"/>
      <c r="AI24" s="117"/>
      <c r="AJ24" s="68"/>
      <c r="AK24" s="69"/>
      <c r="AL24" s="70"/>
      <c r="AM24" s="70"/>
      <c r="AN24" s="71"/>
      <c r="AO24" s="116"/>
      <c r="AP24" s="117"/>
      <c r="AQ24" s="68"/>
      <c r="AR24" s="69"/>
      <c r="AS24" s="70"/>
      <c r="AT24" s="70"/>
      <c r="AU24" s="71"/>
      <c r="AV24" s="116"/>
      <c r="AW24" s="117"/>
      <c r="AX24" s="68"/>
      <c r="AY24" s="69"/>
      <c r="AZ24" s="70"/>
      <c r="BA24" s="70"/>
      <c r="BB24" s="71"/>
      <c r="BC24" s="116"/>
      <c r="BD24" s="117"/>
      <c r="BE24" s="68"/>
      <c r="BF24" s="69"/>
      <c r="BG24" s="70"/>
      <c r="BH24" s="70"/>
      <c r="BI24" s="71"/>
      <c r="BJ24" s="116"/>
      <c r="BK24" s="117"/>
      <c r="BL24" s="68"/>
      <c r="BM24" s="87">
        <f t="shared" si="1"/>
        <v>2</v>
      </c>
      <c r="BN24" s="88">
        <f t="shared" si="2"/>
        <v>0</v>
      </c>
      <c r="BO24" s="88">
        <f t="shared" si="3"/>
        <v>0</v>
      </c>
      <c r="BP24" s="88">
        <f t="shared" si="4"/>
        <v>0</v>
      </c>
      <c r="BQ24" s="89">
        <f t="shared" si="5"/>
        <v>0</v>
      </c>
      <c r="BR24" s="194">
        <f t="shared" si="6"/>
        <v>1.2</v>
      </c>
      <c r="BS24" s="195">
        <f t="shared" si="7"/>
        <v>0.8</v>
      </c>
    </row>
    <row r="25" spans="1:71" s="118" customFormat="1" ht="16.5" customHeight="1">
      <c r="A25" s="87">
        <v>14</v>
      </c>
      <c r="B25" s="156" t="s">
        <v>90</v>
      </c>
      <c r="C25" s="155" t="s">
        <v>91</v>
      </c>
      <c r="D25" s="70" t="s">
        <v>10</v>
      </c>
      <c r="E25" s="70" t="s">
        <v>10</v>
      </c>
      <c r="F25" s="70" t="s">
        <v>9</v>
      </c>
      <c r="G25" s="132" t="s">
        <v>10</v>
      </c>
      <c r="H25" s="83">
        <f t="shared" si="8"/>
        <v>30</v>
      </c>
      <c r="I25" s="76">
        <f t="shared" si="9"/>
        <v>15</v>
      </c>
      <c r="J25" s="76">
        <f t="shared" si="10"/>
        <v>15</v>
      </c>
      <c r="K25" s="76">
        <f t="shared" si="11"/>
        <v>0</v>
      </c>
      <c r="L25" s="84">
        <f t="shared" si="12"/>
        <v>0</v>
      </c>
      <c r="M25" s="83">
        <f t="shared" si="15"/>
        <v>20</v>
      </c>
      <c r="N25" s="85">
        <f t="shared" si="14"/>
        <v>2</v>
      </c>
      <c r="O25" s="91"/>
      <c r="P25" s="133">
        <v>15</v>
      </c>
      <c r="Q25" s="134">
        <v>15</v>
      </c>
      <c r="R25" s="134"/>
      <c r="S25" s="135"/>
      <c r="T25" s="136">
        <v>20</v>
      </c>
      <c r="U25" s="137">
        <v>2</v>
      </c>
      <c r="V25" s="68" t="s">
        <v>5</v>
      </c>
      <c r="W25" s="69"/>
      <c r="X25" s="70"/>
      <c r="Y25" s="70"/>
      <c r="Z25" s="71"/>
      <c r="AA25" s="116"/>
      <c r="AB25" s="117"/>
      <c r="AC25" s="68"/>
      <c r="AD25" s="69"/>
      <c r="AE25" s="70"/>
      <c r="AF25" s="70"/>
      <c r="AG25" s="71"/>
      <c r="AH25" s="116"/>
      <c r="AI25" s="117"/>
      <c r="AJ25" s="68"/>
      <c r="AK25" s="69"/>
      <c r="AL25" s="70"/>
      <c r="AM25" s="70"/>
      <c r="AN25" s="71"/>
      <c r="AO25" s="116"/>
      <c r="AP25" s="117"/>
      <c r="AQ25" s="68"/>
      <c r="AR25" s="69"/>
      <c r="AS25" s="70"/>
      <c r="AT25" s="70"/>
      <c r="AU25" s="71"/>
      <c r="AV25" s="116"/>
      <c r="AW25" s="117"/>
      <c r="AX25" s="68"/>
      <c r="AY25" s="69"/>
      <c r="AZ25" s="70"/>
      <c r="BA25" s="70"/>
      <c r="BB25" s="71"/>
      <c r="BC25" s="116"/>
      <c r="BD25" s="117"/>
      <c r="BE25" s="68"/>
      <c r="BF25" s="69"/>
      <c r="BG25" s="70"/>
      <c r="BH25" s="70"/>
      <c r="BI25" s="71"/>
      <c r="BJ25" s="116"/>
      <c r="BK25" s="117"/>
      <c r="BL25" s="68"/>
      <c r="BM25" s="87">
        <f t="shared" si="1"/>
        <v>2</v>
      </c>
      <c r="BN25" s="88">
        <f t="shared" si="2"/>
        <v>0</v>
      </c>
      <c r="BO25" s="88">
        <f t="shared" si="3"/>
        <v>0</v>
      </c>
      <c r="BP25" s="88">
        <f t="shared" si="4"/>
        <v>0</v>
      </c>
      <c r="BQ25" s="89">
        <f t="shared" si="5"/>
        <v>0</v>
      </c>
      <c r="BR25" s="194">
        <f t="shared" si="6"/>
        <v>1.2</v>
      </c>
      <c r="BS25" s="195">
        <f t="shared" si="7"/>
        <v>0.8</v>
      </c>
    </row>
    <row r="26" spans="1:71" s="118" customFormat="1" ht="16.5" customHeight="1">
      <c r="A26" s="87">
        <v>15</v>
      </c>
      <c r="B26" s="156" t="s">
        <v>92</v>
      </c>
      <c r="C26" s="155" t="s">
        <v>93</v>
      </c>
      <c r="D26" s="70" t="s">
        <v>10</v>
      </c>
      <c r="E26" s="70" t="s">
        <v>10</v>
      </c>
      <c r="F26" s="70" t="s">
        <v>9</v>
      </c>
      <c r="G26" s="132" t="s">
        <v>10</v>
      </c>
      <c r="H26" s="83">
        <f t="shared" si="8"/>
        <v>30</v>
      </c>
      <c r="I26" s="76">
        <f t="shared" si="9"/>
        <v>15</v>
      </c>
      <c r="J26" s="76">
        <f t="shared" si="10"/>
        <v>15</v>
      </c>
      <c r="K26" s="76">
        <f t="shared" si="11"/>
        <v>0</v>
      </c>
      <c r="L26" s="84">
        <f t="shared" si="12"/>
        <v>0</v>
      </c>
      <c r="M26" s="83">
        <f t="shared" si="15"/>
        <v>20</v>
      </c>
      <c r="N26" s="85">
        <f t="shared" si="14"/>
        <v>2</v>
      </c>
      <c r="O26" s="91"/>
      <c r="P26" s="133">
        <v>15</v>
      </c>
      <c r="Q26" s="134">
        <v>15</v>
      </c>
      <c r="R26" s="134"/>
      <c r="S26" s="135"/>
      <c r="T26" s="136">
        <v>20</v>
      </c>
      <c r="U26" s="137">
        <v>2</v>
      </c>
      <c r="V26" s="68" t="s">
        <v>5</v>
      </c>
      <c r="W26" s="69"/>
      <c r="X26" s="70"/>
      <c r="Y26" s="70"/>
      <c r="Z26" s="71"/>
      <c r="AA26" s="116"/>
      <c r="AB26" s="117"/>
      <c r="AC26" s="68"/>
      <c r="AD26" s="69"/>
      <c r="AE26" s="70"/>
      <c r="AF26" s="70"/>
      <c r="AG26" s="71"/>
      <c r="AH26" s="116"/>
      <c r="AI26" s="117"/>
      <c r="AJ26" s="68"/>
      <c r="AK26" s="69"/>
      <c r="AL26" s="70"/>
      <c r="AM26" s="70"/>
      <c r="AN26" s="71"/>
      <c r="AO26" s="116"/>
      <c r="AP26" s="117"/>
      <c r="AQ26" s="68"/>
      <c r="AR26" s="69"/>
      <c r="AS26" s="70"/>
      <c r="AT26" s="70"/>
      <c r="AU26" s="71"/>
      <c r="AV26" s="116"/>
      <c r="AW26" s="117"/>
      <c r="AX26" s="68"/>
      <c r="AY26" s="69"/>
      <c r="AZ26" s="70"/>
      <c r="BA26" s="70"/>
      <c r="BB26" s="71"/>
      <c r="BC26" s="116"/>
      <c r="BD26" s="117"/>
      <c r="BE26" s="68"/>
      <c r="BF26" s="69"/>
      <c r="BG26" s="70"/>
      <c r="BH26" s="70"/>
      <c r="BI26" s="71"/>
      <c r="BJ26" s="116"/>
      <c r="BK26" s="117"/>
      <c r="BL26" s="68"/>
      <c r="BM26" s="87">
        <f t="shared" si="1"/>
        <v>2</v>
      </c>
      <c r="BN26" s="88">
        <f t="shared" si="2"/>
        <v>0</v>
      </c>
      <c r="BO26" s="88">
        <f t="shared" si="3"/>
        <v>0</v>
      </c>
      <c r="BP26" s="88">
        <f t="shared" si="4"/>
        <v>0</v>
      </c>
      <c r="BQ26" s="89">
        <f t="shared" si="5"/>
        <v>0</v>
      </c>
      <c r="BR26" s="194">
        <f t="shared" si="6"/>
        <v>1.2</v>
      </c>
      <c r="BS26" s="195">
        <f t="shared" si="7"/>
        <v>0.8</v>
      </c>
    </row>
    <row r="27" spans="1:71" s="118" customFormat="1" ht="16.5" customHeight="1">
      <c r="A27" s="87">
        <v>16</v>
      </c>
      <c r="B27" s="156" t="s">
        <v>94</v>
      </c>
      <c r="C27" s="155" t="s">
        <v>95</v>
      </c>
      <c r="D27" s="70" t="s">
        <v>10</v>
      </c>
      <c r="E27" s="70" t="s">
        <v>9</v>
      </c>
      <c r="F27" s="70" t="s">
        <v>9</v>
      </c>
      <c r="G27" s="132" t="s">
        <v>9</v>
      </c>
      <c r="H27" s="83">
        <f t="shared" si="8"/>
        <v>60</v>
      </c>
      <c r="I27" s="76">
        <f t="shared" si="9"/>
        <v>0</v>
      </c>
      <c r="J27" s="76">
        <f t="shared" si="10"/>
        <v>60</v>
      </c>
      <c r="K27" s="76">
        <f t="shared" si="11"/>
        <v>0</v>
      </c>
      <c r="L27" s="84">
        <f t="shared" si="12"/>
        <v>0</v>
      </c>
      <c r="M27" s="83">
        <f t="shared" si="15"/>
        <v>60</v>
      </c>
      <c r="N27" s="85">
        <f t="shared" si="14"/>
        <v>6</v>
      </c>
      <c r="O27" s="91">
        <v>6</v>
      </c>
      <c r="P27" s="133"/>
      <c r="Q27" s="134">
        <v>30</v>
      </c>
      <c r="R27" s="134"/>
      <c r="S27" s="135"/>
      <c r="T27" s="136">
        <v>30</v>
      </c>
      <c r="U27" s="137">
        <v>3</v>
      </c>
      <c r="V27" s="68" t="s">
        <v>5</v>
      </c>
      <c r="W27" s="69"/>
      <c r="X27" s="70">
        <v>30</v>
      </c>
      <c r="Y27" s="70"/>
      <c r="Z27" s="71"/>
      <c r="AA27" s="116">
        <v>30</v>
      </c>
      <c r="AB27" s="117">
        <v>3</v>
      </c>
      <c r="AC27" s="68" t="s">
        <v>5</v>
      </c>
      <c r="AD27" s="69"/>
      <c r="AE27" s="70"/>
      <c r="AF27" s="70"/>
      <c r="AG27" s="71"/>
      <c r="AH27" s="116"/>
      <c r="AI27" s="117"/>
      <c r="AJ27" s="68"/>
      <c r="AK27" s="69"/>
      <c r="AL27" s="70"/>
      <c r="AM27" s="70"/>
      <c r="AN27" s="71"/>
      <c r="AO27" s="116"/>
      <c r="AP27" s="117"/>
      <c r="AQ27" s="68"/>
      <c r="AR27" s="69"/>
      <c r="AS27" s="70"/>
      <c r="AT27" s="70"/>
      <c r="AU27" s="71"/>
      <c r="AV27" s="116"/>
      <c r="AW27" s="117"/>
      <c r="AX27" s="68"/>
      <c r="AY27" s="69"/>
      <c r="AZ27" s="70"/>
      <c r="BA27" s="70"/>
      <c r="BB27" s="71"/>
      <c r="BC27" s="116"/>
      <c r="BD27" s="117"/>
      <c r="BE27" s="68"/>
      <c r="BF27" s="69"/>
      <c r="BG27" s="70"/>
      <c r="BH27" s="70"/>
      <c r="BI27" s="71"/>
      <c r="BJ27" s="116"/>
      <c r="BK27" s="117"/>
      <c r="BL27" s="68"/>
      <c r="BM27" s="87">
        <f t="shared" si="1"/>
        <v>6</v>
      </c>
      <c r="BN27" s="88">
        <f t="shared" si="2"/>
        <v>6</v>
      </c>
      <c r="BO27" s="88">
        <f t="shared" si="3"/>
        <v>60</v>
      </c>
      <c r="BP27" s="88">
        <f t="shared" si="4"/>
        <v>0</v>
      </c>
      <c r="BQ27" s="89">
        <f t="shared" si="5"/>
        <v>6</v>
      </c>
      <c r="BR27" s="194">
        <f t="shared" si="6"/>
        <v>3</v>
      </c>
      <c r="BS27" s="195">
        <f t="shared" si="7"/>
        <v>3</v>
      </c>
    </row>
    <row r="28" spans="1:71" s="118" customFormat="1" ht="16.5" customHeight="1">
      <c r="A28" s="87">
        <v>17</v>
      </c>
      <c r="B28" s="156" t="s">
        <v>96</v>
      </c>
      <c r="C28" s="155" t="s">
        <v>119</v>
      </c>
      <c r="D28" s="70" t="s">
        <v>10</v>
      </c>
      <c r="E28" s="70" t="s">
        <v>10</v>
      </c>
      <c r="F28" s="70" t="s">
        <v>9</v>
      </c>
      <c r="G28" s="132" t="s">
        <v>9</v>
      </c>
      <c r="H28" s="83">
        <f t="shared" si="8"/>
        <v>30</v>
      </c>
      <c r="I28" s="76">
        <f t="shared" si="9"/>
        <v>15</v>
      </c>
      <c r="J28" s="76">
        <f t="shared" si="10"/>
        <v>15</v>
      </c>
      <c r="K28" s="76">
        <f t="shared" si="11"/>
        <v>0</v>
      </c>
      <c r="L28" s="84">
        <f t="shared" si="12"/>
        <v>0</v>
      </c>
      <c r="M28" s="83">
        <f t="shared" si="15"/>
        <v>20</v>
      </c>
      <c r="N28" s="85">
        <f t="shared" si="14"/>
        <v>2</v>
      </c>
      <c r="O28" s="91">
        <v>1</v>
      </c>
      <c r="P28" s="133">
        <v>15</v>
      </c>
      <c r="Q28" s="134">
        <v>15</v>
      </c>
      <c r="R28" s="134"/>
      <c r="S28" s="135"/>
      <c r="T28" s="136">
        <v>20</v>
      </c>
      <c r="U28" s="137">
        <v>2</v>
      </c>
      <c r="V28" s="68" t="s">
        <v>5</v>
      </c>
      <c r="W28" s="69"/>
      <c r="X28" s="70"/>
      <c r="Y28" s="70"/>
      <c r="Z28" s="71"/>
      <c r="AA28" s="116"/>
      <c r="AB28" s="117"/>
      <c r="AC28" s="68"/>
      <c r="AD28" s="69"/>
      <c r="AE28" s="70"/>
      <c r="AF28" s="70"/>
      <c r="AG28" s="71"/>
      <c r="AH28" s="116"/>
      <c r="AI28" s="117"/>
      <c r="AJ28" s="68"/>
      <c r="AK28" s="69"/>
      <c r="AL28" s="70"/>
      <c r="AM28" s="70"/>
      <c r="AN28" s="71"/>
      <c r="AO28" s="116"/>
      <c r="AP28" s="117"/>
      <c r="AQ28" s="68"/>
      <c r="AR28" s="69"/>
      <c r="AS28" s="70"/>
      <c r="AT28" s="70"/>
      <c r="AU28" s="71"/>
      <c r="AV28" s="116"/>
      <c r="AW28" s="117"/>
      <c r="AX28" s="68"/>
      <c r="AY28" s="69"/>
      <c r="AZ28" s="70"/>
      <c r="BA28" s="70"/>
      <c r="BB28" s="71"/>
      <c r="BC28" s="116"/>
      <c r="BD28" s="117"/>
      <c r="BE28" s="68"/>
      <c r="BF28" s="69"/>
      <c r="BG28" s="70"/>
      <c r="BH28" s="70"/>
      <c r="BI28" s="71"/>
      <c r="BJ28" s="116"/>
      <c r="BK28" s="117"/>
      <c r="BL28" s="68"/>
      <c r="BM28" s="87">
        <f t="shared" si="1"/>
        <v>2</v>
      </c>
      <c r="BN28" s="88">
        <f t="shared" si="2"/>
        <v>1</v>
      </c>
      <c r="BO28" s="88">
        <f t="shared" si="3"/>
        <v>15</v>
      </c>
      <c r="BP28" s="88">
        <f t="shared" si="4"/>
        <v>0</v>
      </c>
      <c r="BQ28" s="89">
        <f t="shared" si="5"/>
        <v>0</v>
      </c>
      <c r="BR28" s="194">
        <f t="shared" si="6"/>
        <v>1.2</v>
      </c>
      <c r="BS28" s="195">
        <f t="shared" si="7"/>
        <v>0.8</v>
      </c>
    </row>
    <row r="29" spans="1:71" s="118" customFormat="1" ht="16.5" customHeight="1">
      <c r="A29" s="87">
        <v>18</v>
      </c>
      <c r="B29" s="156" t="s">
        <v>97</v>
      </c>
      <c r="C29" s="155" t="s">
        <v>120</v>
      </c>
      <c r="D29" s="70" t="s">
        <v>10</v>
      </c>
      <c r="E29" s="70" t="s">
        <v>9</v>
      </c>
      <c r="F29" s="70" t="s">
        <v>9</v>
      </c>
      <c r="G29" s="132" t="s">
        <v>10</v>
      </c>
      <c r="H29" s="83">
        <f t="shared" si="8"/>
        <v>30</v>
      </c>
      <c r="I29" s="76">
        <f t="shared" si="9"/>
        <v>30</v>
      </c>
      <c r="J29" s="76">
        <f t="shared" si="10"/>
        <v>0</v>
      </c>
      <c r="K29" s="76">
        <f t="shared" si="11"/>
        <v>0</v>
      </c>
      <c r="L29" s="84">
        <f t="shared" si="12"/>
        <v>0</v>
      </c>
      <c r="M29" s="83">
        <f t="shared" si="13"/>
        <v>20</v>
      </c>
      <c r="N29" s="85">
        <f t="shared" si="14"/>
        <v>2</v>
      </c>
      <c r="O29" s="91"/>
      <c r="P29" s="133"/>
      <c r="Q29" s="134"/>
      <c r="R29" s="134"/>
      <c r="S29" s="135"/>
      <c r="T29" s="136"/>
      <c r="U29" s="137"/>
      <c r="V29" s="68"/>
      <c r="W29" s="69">
        <v>30</v>
      </c>
      <c r="X29" s="70"/>
      <c r="Y29" s="70"/>
      <c r="Z29" s="71"/>
      <c r="AA29" s="116">
        <v>20</v>
      </c>
      <c r="AB29" s="117">
        <v>2</v>
      </c>
      <c r="AC29" s="68" t="s">
        <v>5</v>
      </c>
      <c r="AD29" s="69"/>
      <c r="AE29" s="70"/>
      <c r="AF29" s="70"/>
      <c r="AG29" s="71"/>
      <c r="AH29" s="116"/>
      <c r="AI29" s="117"/>
      <c r="AJ29" s="68"/>
      <c r="AK29" s="69"/>
      <c r="AL29" s="70"/>
      <c r="AM29" s="70"/>
      <c r="AN29" s="71"/>
      <c r="AO29" s="116"/>
      <c r="AP29" s="117"/>
      <c r="AQ29" s="68"/>
      <c r="AR29" s="69"/>
      <c r="AS29" s="70"/>
      <c r="AT29" s="70"/>
      <c r="AU29" s="71"/>
      <c r="AV29" s="116"/>
      <c r="AW29" s="117"/>
      <c r="AX29" s="68"/>
      <c r="AY29" s="69"/>
      <c r="AZ29" s="70"/>
      <c r="BA29" s="70"/>
      <c r="BB29" s="71"/>
      <c r="BC29" s="116"/>
      <c r="BD29" s="117"/>
      <c r="BE29" s="68"/>
      <c r="BF29" s="69"/>
      <c r="BG29" s="70"/>
      <c r="BH29" s="70"/>
      <c r="BI29" s="71"/>
      <c r="BJ29" s="116"/>
      <c r="BK29" s="117"/>
      <c r="BL29" s="68"/>
      <c r="BM29" s="87">
        <f t="shared" si="1"/>
        <v>2</v>
      </c>
      <c r="BN29" s="88">
        <f t="shared" si="2"/>
        <v>0</v>
      </c>
      <c r="BO29" s="88">
        <f t="shared" si="3"/>
        <v>0</v>
      </c>
      <c r="BP29" s="88">
        <f t="shared" si="4"/>
        <v>0</v>
      </c>
      <c r="BQ29" s="89">
        <f t="shared" si="5"/>
        <v>2</v>
      </c>
      <c r="BR29" s="194">
        <f t="shared" si="6"/>
        <v>1.2</v>
      </c>
      <c r="BS29" s="195">
        <f t="shared" si="7"/>
        <v>0.8</v>
      </c>
    </row>
    <row r="30" spans="1:71" s="118" customFormat="1" ht="16.5" customHeight="1">
      <c r="A30" s="87">
        <v>19</v>
      </c>
      <c r="B30" s="156" t="s">
        <v>98</v>
      </c>
      <c r="C30" s="155" t="s">
        <v>108</v>
      </c>
      <c r="D30" s="70" t="s">
        <v>10</v>
      </c>
      <c r="E30" s="70" t="s">
        <v>9</v>
      </c>
      <c r="F30" s="70" t="s">
        <v>9</v>
      </c>
      <c r="G30" s="132" t="s">
        <v>9</v>
      </c>
      <c r="H30" s="83">
        <f t="shared" si="8"/>
        <v>30</v>
      </c>
      <c r="I30" s="76">
        <f t="shared" si="9"/>
        <v>0</v>
      </c>
      <c r="J30" s="76">
        <f t="shared" si="10"/>
        <v>30</v>
      </c>
      <c r="K30" s="76">
        <f t="shared" si="11"/>
        <v>0</v>
      </c>
      <c r="L30" s="84">
        <f t="shared" si="12"/>
        <v>0</v>
      </c>
      <c r="M30" s="83">
        <f t="shared" si="13"/>
        <v>20</v>
      </c>
      <c r="N30" s="85">
        <f t="shared" si="14"/>
        <v>2</v>
      </c>
      <c r="O30" s="91">
        <v>2</v>
      </c>
      <c r="P30" s="133"/>
      <c r="Q30" s="134"/>
      <c r="R30" s="134"/>
      <c r="S30" s="135"/>
      <c r="T30" s="136"/>
      <c r="U30" s="137"/>
      <c r="V30" s="68"/>
      <c r="W30" s="69"/>
      <c r="X30" s="70">
        <v>30</v>
      </c>
      <c r="Y30" s="70"/>
      <c r="Z30" s="71"/>
      <c r="AA30" s="116">
        <v>20</v>
      </c>
      <c r="AB30" s="117">
        <v>2</v>
      </c>
      <c r="AC30" s="68" t="s">
        <v>5</v>
      </c>
      <c r="AD30" s="69"/>
      <c r="AE30" s="70"/>
      <c r="AF30" s="70"/>
      <c r="AG30" s="71"/>
      <c r="AH30" s="116"/>
      <c r="AI30" s="117"/>
      <c r="AJ30" s="68"/>
      <c r="AK30" s="69"/>
      <c r="AL30" s="70"/>
      <c r="AM30" s="70"/>
      <c r="AN30" s="71"/>
      <c r="AO30" s="116"/>
      <c r="AP30" s="117"/>
      <c r="AQ30" s="68"/>
      <c r="AR30" s="69"/>
      <c r="AS30" s="70"/>
      <c r="AT30" s="70"/>
      <c r="AU30" s="71"/>
      <c r="AV30" s="116"/>
      <c r="AW30" s="117"/>
      <c r="AX30" s="68"/>
      <c r="AY30" s="69"/>
      <c r="AZ30" s="70"/>
      <c r="BA30" s="70"/>
      <c r="BB30" s="71"/>
      <c r="BC30" s="116"/>
      <c r="BD30" s="117"/>
      <c r="BE30" s="68"/>
      <c r="BF30" s="69"/>
      <c r="BG30" s="70"/>
      <c r="BH30" s="70"/>
      <c r="BI30" s="71"/>
      <c r="BJ30" s="116"/>
      <c r="BK30" s="117"/>
      <c r="BL30" s="68"/>
      <c r="BM30" s="87">
        <f t="shared" si="1"/>
        <v>2</v>
      </c>
      <c r="BN30" s="88">
        <f t="shared" si="2"/>
        <v>2</v>
      </c>
      <c r="BO30" s="88">
        <f t="shared" si="3"/>
        <v>30</v>
      </c>
      <c r="BP30" s="88">
        <f t="shared" si="4"/>
        <v>0</v>
      </c>
      <c r="BQ30" s="89">
        <f t="shared" si="5"/>
        <v>2</v>
      </c>
      <c r="BR30" s="194">
        <f t="shared" si="6"/>
        <v>1.2</v>
      </c>
      <c r="BS30" s="195">
        <f t="shared" si="7"/>
        <v>0.8</v>
      </c>
    </row>
    <row r="31" spans="1:71" s="118" customFormat="1" ht="16.5" customHeight="1">
      <c r="A31" s="87">
        <v>20</v>
      </c>
      <c r="B31" s="156" t="s">
        <v>99</v>
      </c>
      <c r="C31" s="155" t="s">
        <v>109</v>
      </c>
      <c r="D31" s="70" t="s">
        <v>10</v>
      </c>
      <c r="E31" s="70" t="s">
        <v>10</v>
      </c>
      <c r="F31" s="70" t="s">
        <v>10</v>
      </c>
      <c r="G31" s="132" t="s">
        <v>9</v>
      </c>
      <c r="H31" s="83">
        <f t="shared" si="8"/>
        <v>15</v>
      </c>
      <c r="I31" s="76">
        <f t="shared" si="9"/>
        <v>0</v>
      </c>
      <c r="J31" s="76">
        <f t="shared" si="10"/>
        <v>0</v>
      </c>
      <c r="K31" s="76">
        <f t="shared" si="11"/>
        <v>15</v>
      </c>
      <c r="L31" s="84">
        <f t="shared" si="12"/>
        <v>0</v>
      </c>
      <c r="M31" s="83">
        <f t="shared" si="13"/>
        <v>10</v>
      </c>
      <c r="N31" s="85">
        <f t="shared" si="14"/>
        <v>1</v>
      </c>
      <c r="O31" s="91">
        <v>1</v>
      </c>
      <c r="P31" s="133"/>
      <c r="Q31" s="134"/>
      <c r="R31" s="134"/>
      <c r="S31" s="135"/>
      <c r="T31" s="136"/>
      <c r="U31" s="137"/>
      <c r="V31" s="68"/>
      <c r="W31" s="69"/>
      <c r="X31" s="70"/>
      <c r="Y31" s="70">
        <v>15</v>
      </c>
      <c r="Z31" s="71"/>
      <c r="AA31" s="116">
        <v>10</v>
      </c>
      <c r="AB31" s="117">
        <v>1</v>
      </c>
      <c r="AC31" s="68" t="s">
        <v>5</v>
      </c>
      <c r="AD31" s="69"/>
      <c r="AE31" s="70"/>
      <c r="AF31" s="70"/>
      <c r="AG31" s="71"/>
      <c r="AH31" s="116"/>
      <c r="AI31" s="117"/>
      <c r="AJ31" s="68"/>
      <c r="AK31" s="69"/>
      <c r="AL31" s="70"/>
      <c r="AM31" s="70"/>
      <c r="AN31" s="71"/>
      <c r="AO31" s="116"/>
      <c r="AP31" s="117"/>
      <c r="AQ31" s="68"/>
      <c r="AR31" s="69"/>
      <c r="AS31" s="70"/>
      <c r="AT31" s="70"/>
      <c r="AU31" s="71"/>
      <c r="AV31" s="116"/>
      <c r="AW31" s="117"/>
      <c r="AX31" s="68"/>
      <c r="AY31" s="69"/>
      <c r="AZ31" s="70"/>
      <c r="BA31" s="70"/>
      <c r="BB31" s="71"/>
      <c r="BC31" s="116"/>
      <c r="BD31" s="117"/>
      <c r="BE31" s="68"/>
      <c r="BF31" s="69"/>
      <c r="BG31" s="70"/>
      <c r="BH31" s="70"/>
      <c r="BI31" s="71"/>
      <c r="BJ31" s="116"/>
      <c r="BK31" s="117"/>
      <c r="BL31" s="68"/>
      <c r="BM31" s="87">
        <f t="shared" si="1"/>
        <v>0</v>
      </c>
      <c r="BN31" s="88">
        <f t="shared" si="2"/>
        <v>1</v>
      </c>
      <c r="BO31" s="88">
        <f t="shared" si="3"/>
        <v>15</v>
      </c>
      <c r="BP31" s="88">
        <f t="shared" si="4"/>
        <v>0</v>
      </c>
      <c r="BQ31" s="89">
        <f t="shared" si="5"/>
        <v>0</v>
      </c>
      <c r="BR31" s="194">
        <f t="shared" si="6"/>
        <v>0.6</v>
      </c>
      <c r="BS31" s="195">
        <f t="shared" si="7"/>
        <v>0.4</v>
      </c>
    </row>
    <row r="32" spans="1:71" s="118" customFormat="1" ht="16.5" customHeight="1">
      <c r="A32" s="87">
        <v>21</v>
      </c>
      <c r="B32" s="156" t="s">
        <v>100</v>
      </c>
      <c r="C32" s="155" t="s">
        <v>110</v>
      </c>
      <c r="D32" s="70" t="s">
        <v>10</v>
      </c>
      <c r="E32" s="70" t="s">
        <v>10</v>
      </c>
      <c r="F32" s="70" t="s">
        <v>9</v>
      </c>
      <c r="G32" s="132" t="s">
        <v>10</v>
      </c>
      <c r="H32" s="83">
        <f t="shared" si="8"/>
        <v>30</v>
      </c>
      <c r="I32" s="76">
        <f t="shared" si="9"/>
        <v>30</v>
      </c>
      <c r="J32" s="76">
        <f t="shared" si="10"/>
        <v>0</v>
      </c>
      <c r="K32" s="76">
        <f t="shared" si="11"/>
        <v>0</v>
      </c>
      <c r="L32" s="84">
        <f t="shared" si="12"/>
        <v>0</v>
      </c>
      <c r="M32" s="83">
        <f t="shared" si="13"/>
        <v>20</v>
      </c>
      <c r="N32" s="85">
        <f t="shared" si="14"/>
        <v>2</v>
      </c>
      <c r="O32" s="91"/>
      <c r="P32" s="133"/>
      <c r="Q32" s="134"/>
      <c r="R32" s="134"/>
      <c r="S32" s="135"/>
      <c r="T32" s="136"/>
      <c r="U32" s="137"/>
      <c r="V32" s="68"/>
      <c r="W32" s="69">
        <v>30</v>
      </c>
      <c r="X32" s="70"/>
      <c r="Y32" s="70"/>
      <c r="Z32" s="71"/>
      <c r="AA32" s="116">
        <v>20</v>
      </c>
      <c r="AB32" s="117">
        <v>2</v>
      </c>
      <c r="AC32" s="68" t="s">
        <v>4</v>
      </c>
      <c r="AD32" s="69"/>
      <c r="AE32" s="70"/>
      <c r="AF32" s="70"/>
      <c r="AG32" s="71"/>
      <c r="AH32" s="116"/>
      <c r="AI32" s="117"/>
      <c r="AJ32" s="68"/>
      <c r="AK32" s="69"/>
      <c r="AL32" s="70"/>
      <c r="AM32" s="70"/>
      <c r="AN32" s="71"/>
      <c r="AO32" s="116"/>
      <c r="AP32" s="117"/>
      <c r="AQ32" s="68"/>
      <c r="AR32" s="69"/>
      <c r="AS32" s="70"/>
      <c r="AT32" s="70"/>
      <c r="AU32" s="71"/>
      <c r="AV32" s="116"/>
      <c r="AW32" s="117"/>
      <c r="AX32" s="68"/>
      <c r="AY32" s="69"/>
      <c r="AZ32" s="70"/>
      <c r="BA32" s="70"/>
      <c r="BB32" s="71"/>
      <c r="BC32" s="116"/>
      <c r="BD32" s="117"/>
      <c r="BE32" s="68"/>
      <c r="BF32" s="69"/>
      <c r="BG32" s="70"/>
      <c r="BH32" s="70"/>
      <c r="BI32" s="71"/>
      <c r="BJ32" s="116"/>
      <c r="BK32" s="117"/>
      <c r="BL32" s="68"/>
      <c r="BM32" s="87">
        <f t="shared" si="1"/>
        <v>2</v>
      </c>
      <c r="BN32" s="88">
        <f t="shared" si="2"/>
        <v>0</v>
      </c>
      <c r="BO32" s="88">
        <f t="shared" si="3"/>
        <v>0</v>
      </c>
      <c r="BP32" s="88">
        <f t="shared" si="4"/>
        <v>0</v>
      </c>
      <c r="BQ32" s="89">
        <f t="shared" si="5"/>
        <v>0</v>
      </c>
      <c r="BR32" s="194">
        <f t="shared" si="6"/>
        <v>1.2</v>
      </c>
      <c r="BS32" s="195">
        <f t="shared" si="7"/>
        <v>0.8</v>
      </c>
    </row>
    <row r="33" spans="1:71" s="118" customFormat="1" ht="16.5" customHeight="1">
      <c r="A33" s="87">
        <v>22</v>
      </c>
      <c r="B33" s="156" t="s">
        <v>101</v>
      </c>
      <c r="C33" s="155" t="s">
        <v>111</v>
      </c>
      <c r="D33" s="70" t="s">
        <v>10</v>
      </c>
      <c r="E33" s="70" t="s">
        <v>10</v>
      </c>
      <c r="F33" s="70" t="s">
        <v>9</v>
      </c>
      <c r="G33" s="132" t="s">
        <v>10</v>
      </c>
      <c r="H33" s="83">
        <f t="shared" si="8"/>
        <v>30</v>
      </c>
      <c r="I33" s="76">
        <f t="shared" si="9"/>
        <v>15</v>
      </c>
      <c r="J33" s="76">
        <f t="shared" si="10"/>
        <v>15</v>
      </c>
      <c r="K33" s="76">
        <f t="shared" si="11"/>
        <v>0</v>
      </c>
      <c r="L33" s="84">
        <f t="shared" si="12"/>
        <v>0</v>
      </c>
      <c r="M33" s="83">
        <f t="shared" si="13"/>
        <v>20</v>
      </c>
      <c r="N33" s="85">
        <f t="shared" si="14"/>
        <v>2</v>
      </c>
      <c r="O33" s="91"/>
      <c r="P33" s="133"/>
      <c r="Q33" s="134"/>
      <c r="R33" s="134"/>
      <c r="S33" s="135"/>
      <c r="T33" s="136"/>
      <c r="U33" s="137"/>
      <c r="V33" s="68"/>
      <c r="W33" s="69">
        <v>15</v>
      </c>
      <c r="X33" s="70">
        <v>15</v>
      </c>
      <c r="Y33" s="70"/>
      <c r="Z33" s="71"/>
      <c r="AA33" s="116">
        <v>20</v>
      </c>
      <c r="AB33" s="117">
        <v>2</v>
      </c>
      <c r="AC33" s="68" t="s">
        <v>5</v>
      </c>
      <c r="AD33" s="69"/>
      <c r="AE33" s="70"/>
      <c r="AF33" s="70"/>
      <c r="AG33" s="71"/>
      <c r="AH33" s="116"/>
      <c r="AI33" s="117"/>
      <c r="AJ33" s="68"/>
      <c r="AK33" s="69"/>
      <c r="AL33" s="70"/>
      <c r="AM33" s="70"/>
      <c r="AN33" s="71"/>
      <c r="AO33" s="116"/>
      <c r="AP33" s="117"/>
      <c r="AQ33" s="68"/>
      <c r="AR33" s="69"/>
      <c r="AS33" s="70"/>
      <c r="AT33" s="70"/>
      <c r="AU33" s="71"/>
      <c r="AV33" s="116"/>
      <c r="AW33" s="117"/>
      <c r="AX33" s="68"/>
      <c r="AY33" s="69"/>
      <c r="AZ33" s="70"/>
      <c r="BA33" s="70"/>
      <c r="BB33" s="71"/>
      <c r="BC33" s="116"/>
      <c r="BD33" s="117"/>
      <c r="BE33" s="68"/>
      <c r="BF33" s="69"/>
      <c r="BG33" s="70"/>
      <c r="BH33" s="70"/>
      <c r="BI33" s="71"/>
      <c r="BJ33" s="116"/>
      <c r="BK33" s="117"/>
      <c r="BL33" s="68"/>
      <c r="BM33" s="87">
        <f t="shared" si="1"/>
        <v>2</v>
      </c>
      <c r="BN33" s="88">
        <f t="shared" si="2"/>
        <v>0</v>
      </c>
      <c r="BO33" s="88">
        <f t="shared" si="3"/>
        <v>0</v>
      </c>
      <c r="BP33" s="88">
        <f t="shared" si="4"/>
        <v>0</v>
      </c>
      <c r="BQ33" s="89">
        <f t="shared" si="5"/>
        <v>0</v>
      </c>
      <c r="BR33" s="194">
        <f t="shared" si="6"/>
        <v>1.2</v>
      </c>
      <c r="BS33" s="195">
        <f t="shared" si="7"/>
        <v>0.8</v>
      </c>
    </row>
    <row r="34" spans="1:71" s="118" customFormat="1" ht="16.5" customHeight="1">
      <c r="A34" s="87">
        <v>23</v>
      </c>
      <c r="B34" s="156" t="s">
        <v>102</v>
      </c>
      <c r="C34" s="155" t="s">
        <v>112</v>
      </c>
      <c r="D34" s="70" t="s">
        <v>10</v>
      </c>
      <c r="E34" s="70" t="s">
        <v>10</v>
      </c>
      <c r="F34" s="70" t="s">
        <v>9</v>
      </c>
      <c r="G34" s="132" t="s">
        <v>9</v>
      </c>
      <c r="H34" s="83">
        <f t="shared" si="8"/>
        <v>30</v>
      </c>
      <c r="I34" s="76">
        <f t="shared" si="9"/>
        <v>15</v>
      </c>
      <c r="J34" s="76">
        <f t="shared" si="10"/>
        <v>15</v>
      </c>
      <c r="K34" s="76">
        <f t="shared" si="11"/>
        <v>0</v>
      </c>
      <c r="L34" s="84">
        <f t="shared" si="12"/>
        <v>0</v>
      </c>
      <c r="M34" s="83">
        <f t="shared" si="13"/>
        <v>20</v>
      </c>
      <c r="N34" s="85">
        <f t="shared" si="14"/>
        <v>2</v>
      </c>
      <c r="O34" s="91">
        <v>1</v>
      </c>
      <c r="P34" s="133"/>
      <c r="Q34" s="134"/>
      <c r="R34" s="134"/>
      <c r="S34" s="135"/>
      <c r="T34" s="136"/>
      <c r="U34" s="137"/>
      <c r="V34" s="68"/>
      <c r="W34" s="69">
        <v>15</v>
      </c>
      <c r="X34" s="70">
        <v>15</v>
      </c>
      <c r="Y34" s="70"/>
      <c r="Z34" s="71"/>
      <c r="AA34" s="116">
        <v>20</v>
      </c>
      <c r="AB34" s="117">
        <v>2</v>
      </c>
      <c r="AC34" s="68" t="s">
        <v>4</v>
      </c>
      <c r="AD34" s="69"/>
      <c r="AE34" s="70"/>
      <c r="AF34" s="70"/>
      <c r="AG34" s="71"/>
      <c r="AH34" s="116"/>
      <c r="AI34" s="117"/>
      <c r="AJ34" s="68"/>
      <c r="AK34" s="69"/>
      <c r="AL34" s="70"/>
      <c r="AM34" s="70"/>
      <c r="AN34" s="71"/>
      <c r="AO34" s="116"/>
      <c r="AP34" s="117"/>
      <c r="AQ34" s="68"/>
      <c r="AR34" s="69"/>
      <c r="AS34" s="70"/>
      <c r="AT34" s="70"/>
      <c r="AU34" s="71"/>
      <c r="AV34" s="116"/>
      <c r="AW34" s="117"/>
      <c r="AX34" s="68"/>
      <c r="AY34" s="69"/>
      <c r="AZ34" s="70"/>
      <c r="BA34" s="70"/>
      <c r="BB34" s="71"/>
      <c r="BC34" s="116"/>
      <c r="BD34" s="117"/>
      <c r="BE34" s="68"/>
      <c r="BF34" s="69"/>
      <c r="BG34" s="70"/>
      <c r="BH34" s="70"/>
      <c r="BI34" s="71"/>
      <c r="BJ34" s="116"/>
      <c r="BK34" s="117"/>
      <c r="BL34" s="68"/>
      <c r="BM34" s="87">
        <f t="shared" si="1"/>
        <v>2</v>
      </c>
      <c r="BN34" s="88">
        <f t="shared" si="2"/>
        <v>1</v>
      </c>
      <c r="BO34" s="88">
        <f t="shared" si="3"/>
        <v>15</v>
      </c>
      <c r="BP34" s="88">
        <f t="shared" si="4"/>
        <v>0</v>
      </c>
      <c r="BQ34" s="89">
        <f t="shared" si="5"/>
        <v>0</v>
      </c>
      <c r="BR34" s="194">
        <f t="shared" si="6"/>
        <v>1.2</v>
      </c>
      <c r="BS34" s="195">
        <f t="shared" si="7"/>
        <v>0.8</v>
      </c>
    </row>
    <row r="35" spans="1:71" s="118" customFormat="1" ht="16.5" customHeight="1">
      <c r="A35" s="87">
        <v>24</v>
      </c>
      <c r="B35" s="156" t="s">
        <v>233</v>
      </c>
      <c r="C35" s="155" t="s">
        <v>113</v>
      </c>
      <c r="D35" s="70" t="s">
        <v>10</v>
      </c>
      <c r="E35" s="70" t="s">
        <v>10</v>
      </c>
      <c r="F35" s="70" t="s">
        <v>9</v>
      </c>
      <c r="G35" s="132" t="s">
        <v>10</v>
      </c>
      <c r="H35" s="83">
        <f t="shared" si="8"/>
        <v>30</v>
      </c>
      <c r="I35" s="76">
        <f t="shared" si="9"/>
        <v>15</v>
      </c>
      <c r="J35" s="76">
        <f t="shared" si="10"/>
        <v>15</v>
      </c>
      <c r="K35" s="76">
        <f t="shared" si="11"/>
        <v>0</v>
      </c>
      <c r="L35" s="84">
        <f t="shared" si="12"/>
        <v>0</v>
      </c>
      <c r="M35" s="83">
        <f t="shared" si="13"/>
        <v>20</v>
      </c>
      <c r="N35" s="85">
        <f t="shared" si="14"/>
        <v>2</v>
      </c>
      <c r="O35" s="91"/>
      <c r="P35" s="133"/>
      <c r="Q35" s="134"/>
      <c r="R35" s="134"/>
      <c r="S35" s="135"/>
      <c r="T35" s="136"/>
      <c r="U35" s="137"/>
      <c r="V35" s="68"/>
      <c r="W35" s="69">
        <v>15</v>
      </c>
      <c r="X35" s="70">
        <v>15</v>
      </c>
      <c r="Y35" s="70"/>
      <c r="Z35" s="71"/>
      <c r="AA35" s="116">
        <v>20</v>
      </c>
      <c r="AB35" s="117">
        <v>2</v>
      </c>
      <c r="AC35" s="68" t="s">
        <v>5</v>
      </c>
      <c r="AD35" s="69"/>
      <c r="AE35" s="70"/>
      <c r="AF35" s="70"/>
      <c r="AG35" s="71"/>
      <c r="AH35" s="116"/>
      <c r="AI35" s="117"/>
      <c r="AJ35" s="68"/>
      <c r="AK35" s="69"/>
      <c r="AL35" s="70"/>
      <c r="AM35" s="70"/>
      <c r="AN35" s="71"/>
      <c r="AO35" s="116"/>
      <c r="AP35" s="117"/>
      <c r="AQ35" s="68"/>
      <c r="AR35" s="69"/>
      <c r="AS35" s="70"/>
      <c r="AT35" s="70"/>
      <c r="AU35" s="71"/>
      <c r="AV35" s="116"/>
      <c r="AW35" s="117"/>
      <c r="AX35" s="68"/>
      <c r="AY35" s="69"/>
      <c r="AZ35" s="70"/>
      <c r="BA35" s="70"/>
      <c r="BB35" s="71"/>
      <c r="BC35" s="116"/>
      <c r="BD35" s="117"/>
      <c r="BE35" s="68"/>
      <c r="BF35" s="69"/>
      <c r="BG35" s="70"/>
      <c r="BH35" s="70"/>
      <c r="BI35" s="71"/>
      <c r="BJ35" s="116"/>
      <c r="BK35" s="117"/>
      <c r="BL35" s="68"/>
      <c r="BM35" s="87">
        <f t="shared" si="1"/>
        <v>2</v>
      </c>
      <c r="BN35" s="88">
        <f t="shared" si="2"/>
        <v>0</v>
      </c>
      <c r="BO35" s="88">
        <f t="shared" si="3"/>
        <v>0</v>
      </c>
      <c r="BP35" s="88">
        <f t="shared" si="4"/>
        <v>0</v>
      </c>
      <c r="BQ35" s="89">
        <f t="shared" si="5"/>
        <v>0</v>
      </c>
      <c r="BR35" s="194">
        <f t="shared" si="6"/>
        <v>1.2</v>
      </c>
      <c r="BS35" s="195">
        <f t="shared" si="7"/>
        <v>0.8</v>
      </c>
    </row>
    <row r="36" spans="1:71" s="118" customFormat="1" ht="16.5" customHeight="1">
      <c r="A36" s="87">
        <v>25</v>
      </c>
      <c r="B36" s="156" t="s">
        <v>103</v>
      </c>
      <c r="C36" s="155" t="s">
        <v>114</v>
      </c>
      <c r="D36" s="70" t="s">
        <v>10</v>
      </c>
      <c r="E36" s="70" t="s">
        <v>10</v>
      </c>
      <c r="F36" s="70" t="s">
        <v>9</v>
      </c>
      <c r="G36" s="132" t="s">
        <v>10</v>
      </c>
      <c r="H36" s="83">
        <f t="shared" si="8"/>
        <v>30</v>
      </c>
      <c r="I36" s="76">
        <f t="shared" si="9"/>
        <v>15</v>
      </c>
      <c r="J36" s="76">
        <f t="shared" si="10"/>
        <v>15</v>
      </c>
      <c r="K36" s="76">
        <f t="shared" si="11"/>
        <v>0</v>
      </c>
      <c r="L36" s="84">
        <f t="shared" si="12"/>
        <v>0</v>
      </c>
      <c r="M36" s="83">
        <f t="shared" si="13"/>
        <v>20</v>
      </c>
      <c r="N36" s="85">
        <f t="shared" si="14"/>
        <v>2</v>
      </c>
      <c r="O36" s="91"/>
      <c r="P36" s="133"/>
      <c r="Q36" s="134"/>
      <c r="R36" s="134"/>
      <c r="S36" s="135"/>
      <c r="T36" s="136"/>
      <c r="U36" s="137"/>
      <c r="V36" s="68"/>
      <c r="W36" s="69">
        <v>15</v>
      </c>
      <c r="X36" s="70">
        <v>15</v>
      </c>
      <c r="Y36" s="70"/>
      <c r="Z36" s="71"/>
      <c r="AA36" s="116">
        <v>20</v>
      </c>
      <c r="AB36" s="117">
        <v>2</v>
      </c>
      <c r="AC36" s="68" t="s">
        <v>4</v>
      </c>
      <c r="AD36" s="69"/>
      <c r="AE36" s="70"/>
      <c r="AF36" s="70"/>
      <c r="AG36" s="71"/>
      <c r="AH36" s="116"/>
      <c r="AI36" s="117"/>
      <c r="AJ36" s="68"/>
      <c r="AK36" s="69"/>
      <c r="AL36" s="70"/>
      <c r="AM36" s="70"/>
      <c r="AN36" s="71"/>
      <c r="AO36" s="116"/>
      <c r="AP36" s="117"/>
      <c r="AQ36" s="68"/>
      <c r="AR36" s="69"/>
      <c r="AS36" s="70"/>
      <c r="AT36" s="70"/>
      <c r="AU36" s="71"/>
      <c r="AV36" s="116"/>
      <c r="AW36" s="117"/>
      <c r="AX36" s="68"/>
      <c r="AY36" s="69"/>
      <c r="AZ36" s="70"/>
      <c r="BA36" s="70"/>
      <c r="BB36" s="71"/>
      <c r="BC36" s="116"/>
      <c r="BD36" s="117"/>
      <c r="BE36" s="68"/>
      <c r="BF36" s="69"/>
      <c r="BG36" s="70"/>
      <c r="BH36" s="70"/>
      <c r="BI36" s="71"/>
      <c r="BJ36" s="116"/>
      <c r="BK36" s="117"/>
      <c r="BL36" s="68"/>
      <c r="BM36" s="87">
        <f t="shared" si="1"/>
        <v>2</v>
      </c>
      <c r="BN36" s="88">
        <f t="shared" si="2"/>
        <v>0</v>
      </c>
      <c r="BO36" s="88">
        <f t="shared" si="3"/>
        <v>0</v>
      </c>
      <c r="BP36" s="88">
        <f t="shared" si="4"/>
        <v>0</v>
      </c>
      <c r="BQ36" s="89">
        <f t="shared" si="5"/>
        <v>0</v>
      </c>
      <c r="BR36" s="194">
        <f t="shared" si="6"/>
        <v>1.2</v>
      </c>
      <c r="BS36" s="195">
        <f t="shared" si="7"/>
        <v>0.8</v>
      </c>
    </row>
    <row r="37" spans="1:71" s="118" customFormat="1" ht="16.5" customHeight="1">
      <c r="A37" s="87">
        <v>26</v>
      </c>
      <c r="B37" s="156" t="s">
        <v>104</v>
      </c>
      <c r="C37" s="155" t="s">
        <v>115</v>
      </c>
      <c r="D37" s="70" t="s">
        <v>10</v>
      </c>
      <c r="E37" s="70" t="s">
        <v>10</v>
      </c>
      <c r="F37" s="70" t="s">
        <v>9</v>
      </c>
      <c r="G37" s="132" t="s">
        <v>10</v>
      </c>
      <c r="H37" s="83">
        <f t="shared" si="8"/>
        <v>30</v>
      </c>
      <c r="I37" s="76">
        <f t="shared" si="9"/>
        <v>15</v>
      </c>
      <c r="J37" s="76">
        <f t="shared" si="10"/>
        <v>15</v>
      </c>
      <c r="K37" s="76">
        <f t="shared" si="11"/>
        <v>0</v>
      </c>
      <c r="L37" s="84">
        <f t="shared" si="12"/>
        <v>0</v>
      </c>
      <c r="M37" s="83">
        <f t="shared" si="13"/>
        <v>20</v>
      </c>
      <c r="N37" s="85">
        <f t="shared" si="14"/>
        <v>2</v>
      </c>
      <c r="O37" s="91"/>
      <c r="P37" s="133"/>
      <c r="Q37" s="134"/>
      <c r="R37" s="134"/>
      <c r="S37" s="135"/>
      <c r="T37" s="136"/>
      <c r="U37" s="137"/>
      <c r="V37" s="68"/>
      <c r="W37" s="69">
        <v>15</v>
      </c>
      <c r="X37" s="70">
        <v>15</v>
      </c>
      <c r="Y37" s="70"/>
      <c r="Z37" s="71"/>
      <c r="AA37" s="116">
        <v>20</v>
      </c>
      <c r="AB37" s="117">
        <v>2</v>
      </c>
      <c r="AC37" s="68" t="s">
        <v>4</v>
      </c>
      <c r="AD37" s="69"/>
      <c r="AE37" s="70"/>
      <c r="AF37" s="70"/>
      <c r="AG37" s="71"/>
      <c r="AH37" s="116"/>
      <c r="AI37" s="117"/>
      <c r="AJ37" s="68"/>
      <c r="AK37" s="69"/>
      <c r="AL37" s="70"/>
      <c r="AM37" s="70"/>
      <c r="AN37" s="71"/>
      <c r="AO37" s="116"/>
      <c r="AP37" s="117"/>
      <c r="AQ37" s="68"/>
      <c r="AR37" s="69"/>
      <c r="AS37" s="70"/>
      <c r="AT37" s="70"/>
      <c r="AU37" s="71"/>
      <c r="AV37" s="116"/>
      <c r="AW37" s="117"/>
      <c r="AX37" s="68"/>
      <c r="AY37" s="69"/>
      <c r="AZ37" s="70"/>
      <c r="BA37" s="70"/>
      <c r="BB37" s="71"/>
      <c r="BC37" s="116"/>
      <c r="BD37" s="117"/>
      <c r="BE37" s="68"/>
      <c r="BF37" s="69"/>
      <c r="BG37" s="70"/>
      <c r="BH37" s="70"/>
      <c r="BI37" s="71"/>
      <c r="BJ37" s="116"/>
      <c r="BK37" s="117"/>
      <c r="BL37" s="68"/>
      <c r="BM37" s="87">
        <f t="shared" si="1"/>
        <v>2</v>
      </c>
      <c r="BN37" s="88">
        <f t="shared" si="2"/>
        <v>0</v>
      </c>
      <c r="BO37" s="88">
        <f t="shared" si="3"/>
        <v>0</v>
      </c>
      <c r="BP37" s="88">
        <f t="shared" si="4"/>
        <v>0</v>
      </c>
      <c r="BQ37" s="89">
        <f t="shared" si="5"/>
        <v>0</v>
      </c>
      <c r="BR37" s="194">
        <f t="shared" si="6"/>
        <v>1.2</v>
      </c>
      <c r="BS37" s="195">
        <f t="shared" si="7"/>
        <v>0.8</v>
      </c>
    </row>
    <row r="38" spans="1:71" s="118" customFormat="1" ht="16.5" customHeight="1">
      <c r="A38" s="87">
        <v>27</v>
      </c>
      <c r="B38" s="156" t="s">
        <v>105</v>
      </c>
      <c r="C38" s="155" t="s">
        <v>116</v>
      </c>
      <c r="D38" s="70" t="s">
        <v>10</v>
      </c>
      <c r="E38" s="70" t="s">
        <v>10</v>
      </c>
      <c r="F38" s="70" t="s">
        <v>9</v>
      </c>
      <c r="G38" s="132" t="s">
        <v>9</v>
      </c>
      <c r="H38" s="83">
        <f t="shared" si="8"/>
        <v>30</v>
      </c>
      <c r="I38" s="76">
        <f t="shared" si="9"/>
        <v>15</v>
      </c>
      <c r="J38" s="76">
        <f t="shared" si="10"/>
        <v>15</v>
      </c>
      <c r="K38" s="76">
        <f t="shared" si="11"/>
        <v>0</v>
      </c>
      <c r="L38" s="84">
        <f t="shared" si="12"/>
        <v>0</v>
      </c>
      <c r="M38" s="83">
        <f t="shared" si="13"/>
        <v>20</v>
      </c>
      <c r="N38" s="85">
        <f t="shared" si="14"/>
        <v>2</v>
      </c>
      <c r="O38" s="91">
        <v>1</v>
      </c>
      <c r="P38" s="133"/>
      <c r="Q38" s="134"/>
      <c r="R38" s="134"/>
      <c r="S38" s="135"/>
      <c r="T38" s="136"/>
      <c r="U38" s="137"/>
      <c r="V38" s="68"/>
      <c r="W38" s="69">
        <v>15</v>
      </c>
      <c r="X38" s="70">
        <v>15</v>
      </c>
      <c r="Y38" s="70"/>
      <c r="Z38" s="71"/>
      <c r="AA38" s="116">
        <v>20</v>
      </c>
      <c r="AB38" s="117">
        <v>2</v>
      </c>
      <c r="AC38" s="68" t="s">
        <v>4</v>
      </c>
      <c r="AD38" s="69"/>
      <c r="AE38" s="70"/>
      <c r="AF38" s="70"/>
      <c r="AG38" s="71"/>
      <c r="AH38" s="116"/>
      <c r="AI38" s="117"/>
      <c r="AJ38" s="68"/>
      <c r="AK38" s="69"/>
      <c r="AL38" s="70"/>
      <c r="AM38" s="70"/>
      <c r="AN38" s="71"/>
      <c r="AO38" s="116"/>
      <c r="AP38" s="117"/>
      <c r="AQ38" s="68"/>
      <c r="AR38" s="69"/>
      <c r="AS38" s="70"/>
      <c r="AT38" s="70"/>
      <c r="AU38" s="71"/>
      <c r="AV38" s="116"/>
      <c r="AW38" s="117"/>
      <c r="AX38" s="68"/>
      <c r="AY38" s="69"/>
      <c r="AZ38" s="70"/>
      <c r="BA38" s="70"/>
      <c r="BB38" s="71"/>
      <c r="BC38" s="116"/>
      <c r="BD38" s="117"/>
      <c r="BE38" s="68"/>
      <c r="BF38" s="69"/>
      <c r="BG38" s="70"/>
      <c r="BH38" s="70"/>
      <c r="BI38" s="71"/>
      <c r="BJ38" s="116"/>
      <c r="BK38" s="117"/>
      <c r="BL38" s="68"/>
      <c r="BM38" s="87">
        <f t="shared" si="1"/>
        <v>2</v>
      </c>
      <c r="BN38" s="88">
        <f t="shared" si="2"/>
        <v>1</v>
      </c>
      <c r="BO38" s="88">
        <f t="shared" si="3"/>
        <v>15</v>
      </c>
      <c r="BP38" s="88">
        <f t="shared" si="4"/>
        <v>0</v>
      </c>
      <c r="BQ38" s="89">
        <f t="shared" si="5"/>
        <v>0</v>
      </c>
      <c r="BR38" s="194">
        <f t="shared" si="6"/>
        <v>1.2</v>
      </c>
      <c r="BS38" s="195">
        <f t="shared" si="7"/>
        <v>0.8</v>
      </c>
    </row>
    <row r="39" spans="1:71" s="118" customFormat="1" ht="16.5" customHeight="1">
      <c r="A39" s="87">
        <v>28</v>
      </c>
      <c r="B39" s="156" t="s">
        <v>106</v>
      </c>
      <c r="C39" s="155" t="s">
        <v>117</v>
      </c>
      <c r="D39" s="70" t="s">
        <v>10</v>
      </c>
      <c r="E39" s="70" t="s">
        <v>10</v>
      </c>
      <c r="F39" s="70" t="s">
        <v>9</v>
      </c>
      <c r="G39" s="132" t="s">
        <v>9</v>
      </c>
      <c r="H39" s="83">
        <f t="shared" si="8"/>
        <v>30</v>
      </c>
      <c r="I39" s="76">
        <f t="shared" si="9"/>
        <v>0</v>
      </c>
      <c r="J39" s="76">
        <f t="shared" si="10"/>
        <v>30</v>
      </c>
      <c r="K39" s="76">
        <f t="shared" si="11"/>
        <v>0</v>
      </c>
      <c r="L39" s="84">
        <f t="shared" si="12"/>
        <v>0</v>
      </c>
      <c r="M39" s="83">
        <f t="shared" si="13"/>
        <v>30</v>
      </c>
      <c r="N39" s="85">
        <f t="shared" si="14"/>
        <v>3</v>
      </c>
      <c r="O39" s="91">
        <v>2</v>
      </c>
      <c r="P39" s="133"/>
      <c r="Q39" s="134"/>
      <c r="R39" s="134"/>
      <c r="S39" s="135"/>
      <c r="T39" s="136"/>
      <c r="U39" s="137"/>
      <c r="V39" s="68"/>
      <c r="W39" s="69"/>
      <c r="X39" s="70">
        <v>30</v>
      </c>
      <c r="Y39" s="70"/>
      <c r="Z39" s="71"/>
      <c r="AA39" s="116">
        <v>30</v>
      </c>
      <c r="AB39" s="117">
        <v>3</v>
      </c>
      <c r="AC39" s="68" t="s">
        <v>5</v>
      </c>
      <c r="AD39" s="69"/>
      <c r="AE39" s="70"/>
      <c r="AF39" s="70"/>
      <c r="AG39" s="71"/>
      <c r="AH39" s="116"/>
      <c r="AI39" s="117"/>
      <c r="AJ39" s="68"/>
      <c r="AK39" s="69"/>
      <c r="AL39" s="70"/>
      <c r="AM39" s="70"/>
      <c r="AN39" s="71"/>
      <c r="AO39" s="116"/>
      <c r="AP39" s="117"/>
      <c r="AQ39" s="68"/>
      <c r="AR39" s="69"/>
      <c r="AS39" s="70"/>
      <c r="AT39" s="70"/>
      <c r="AU39" s="71"/>
      <c r="AV39" s="116"/>
      <c r="AW39" s="117"/>
      <c r="AX39" s="68"/>
      <c r="AY39" s="69"/>
      <c r="AZ39" s="70"/>
      <c r="BA39" s="70"/>
      <c r="BB39" s="71"/>
      <c r="BC39" s="116"/>
      <c r="BD39" s="117"/>
      <c r="BE39" s="68"/>
      <c r="BF39" s="69"/>
      <c r="BG39" s="70"/>
      <c r="BH39" s="70"/>
      <c r="BI39" s="71"/>
      <c r="BJ39" s="116"/>
      <c r="BK39" s="117"/>
      <c r="BL39" s="68"/>
      <c r="BM39" s="87">
        <f t="shared" si="1"/>
        <v>3</v>
      </c>
      <c r="BN39" s="88">
        <f t="shared" si="2"/>
        <v>2</v>
      </c>
      <c r="BO39" s="88">
        <f t="shared" si="3"/>
        <v>30</v>
      </c>
      <c r="BP39" s="88">
        <f t="shared" si="4"/>
        <v>0</v>
      </c>
      <c r="BQ39" s="89">
        <f t="shared" si="5"/>
        <v>0</v>
      </c>
      <c r="BR39" s="194">
        <f t="shared" si="6"/>
        <v>1.5</v>
      </c>
      <c r="BS39" s="195">
        <f t="shared" si="7"/>
        <v>1.5</v>
      </c>
    </row>
    <row r="40" spans="1:71" s="118" customFormat="1" ht="16.5" customHeight="1">
      <c r="A40" s="87">
        <v>29</v>
      </c>
      <c r="B40" s="158" t="s">
        <v>107</v>
      </c>
      <c r="C40" s="155" t="s">
        <v>118</v>
      </c>
      <c r="D40" s="70" t="s">
        <v>10</v>
      </c>
      <c r="E40" s="70" t="s">
        <v>10</v>
      </c>
      <c r="F40" s="70" t="s">
        <v>9</v>
      </c>
      <c r="G40" s="132" t="s">
        <v>10</v>
      </c>
      <c r="H40" s="83">
        <f t="shared" si="8"/>
        <v>30</v>
      </c>
      <c r="I40" s="76">
        <f t="shared" si="9"/>
        <v>15</v>
      </c>
      <c r="J40" s="76">
        <f t="shared" si="10"/>
        <v>15</v>
      </c>
      <c r="K40" s="76">
        <f t="shared" si="11"/>
        <v>0</v>
      </c>
      <c r="L40" s="84">
        <f t="shared" si="12"/>
        <v>0</v>
      </c>
      <c r="M40" s="83">
        <f t="shared" si="13"/>
        <v>20</v>
      </c>
      <c r="N40" s="85">
        <f t="shared" si="14"/>
        <v>2</v>
      </c>
      <c r="O40" s="91"/>
      <c r="P40" s="133"/>
      <c r="Q40" s="134"/>
      <c r="R40" s="134"/>
      <c r="S40" s="135"/>
      <c r="T40" s="136"/>
      <c r="U40" s="137"/>
      <c r="V40" s="68"/>
      <c r="W40" s="69">
        <v>15</v>
      </c>
      <c r="X40" s="70">
        <v>15</v>
      </c>
      <c r="Y40" s="70"/>
      <c r="Z40" s="71"/>
      <c r="AA40" s="116">
        <v>20</v>
      </c>
      <c r="AB40" s="117">
        <v>2</v>
      </c>
      <c r="AC40" s="68" t="s">
        <v>4</v>
      </c>
      <c r="AD40" s="69"/>
      <c r="AE40" s="70"/>
      <c r="AF40" s="70"/>
      <c r="AG40" s="71"/>
      <c r="AH40" s="116"/>
      <c r="AI40" s="117"/>
      <c r="AJ40" s="68"/>
      <c r="AK40" s="69"/>
      <c r="AL40" s="70"/>
      <c r="AM40" s="70"/>
      <c r="AN40" s="71"/>
      <c r="AO40" s="116"/>
      <c r="AP40" s="117"/>
      <c r="AQ40" s="68"/>
      <c r="AR40" s="69"/>
      <c r="AS40" s="70"/>
      <c r="AT40" s="70"/>
      <c r="AU40" s="71"/>
      <c r="AV40" s="116"/>
      <c r="AW40" s="117"/>
      <c r="AX40" s="68"/>
      <c r="AY40" s="69"/>
      <c r="AZ40" s="70"/>
      <c r="BA40" s="70"/>
      <c r="BB40" s="71"/>
      <c r="BC40" s="116"/>
      <c r="BD40" s="117"/>
      <c r="BE40" s="68"/>
      <c r="BF40" s="69"/>
      <c r="BG40" s="70"/>
      <c r="BH40" s="70"/>
      <c r="BI40" s="71"/>
      <c r="BJ40" s="116"/>
      <c r="BK40" s="117"/>
      <c r="BL40" s="68"/>
      <c r="BM40" s="87">
        <f t="shared" si="1"/>
        <v>2</v>
      </c>
      <c r="BN40" s="88">
        <f t="shared" si="2"/>
        <v>0</v>
      </c>
      <c r="BO40" s="88">
        <f t="shared" si="3"/>
        <v>0</v>
      </c>
      <c r="BP40" s="88">
        <f t="shared" si="4"/>
        <v>0</v>
      </c>
      <c r="BQ40" s="89">
        <f t="shared" si="5"/>
        <v>0</v>
      </c>
      <c r="BR40" s="194">
        <f t="shared" si="6"/>
        <v>1.2</v>
      </c>
      <c r="BS40" s="195">
        <f t="shared" si="7"/>
        <v>0.8</v>
      </c>
    </row>
    <row r="41" spans="1:71" s="118" customFormat="1" ht="16.5" customHeight="1">
      <c r="A41" s="87">
        <v>30</v>
      </c>
      <c r="B41" s="156" t="s">
        <v>121</v>
      </c>
      <c r="C41" s="156" t="s">
        <v>212</v>
      </c>
      <c r="D41" s="70" t="s">
        <v>10</v>
      </c>
      <c r="E41" s="70" t="s">
        <v>10</v>
      </c>
      <c r="F41" s="70" t="s">
        <v>9</v>
      </c>
      <c r="G41" s="132" t="s">
        <v>9</v>
      </c>
      <c r="H41" s="83">
        <f t="shared" si="8"/>
        <v>30</v>
      </c>
      <c r="I41" s="76">
        <f t="shared" si="9"/>
        <v>15</v>
      </c>
      <c r="J41" s="76">
        <f t="shared" si="10"/>
        <v>15</v>
      </c>
      <c r="K41" s="76">
        <f t="shared" si="11"/>
        <v>0</v>
      </c>
      <c r="L41" s="84">
        <f t="shared" si="12"/>
        <v>0</v>
      </c>
      <c r="M41" s="83">
        <f t="shared" si="13"/>
        <v>20</v>
      </c>
      <c r="N41" s="85">
        <f t="shared" si="14"/>
        <v>2</v>
      </c>
      <c r="O41" s="91">
        <v>1</v>
      </c>
      <c r="P41" s="133"/>
      <c r="Q41" s="134"/>
      <c r="R41" s="134"/>
      <c r="S41" s="135"/>
      <c r="T41" s="136"/>
      <c r="U41" s="137"/>
      <c r="V41" s="68"/>
      <c r="W41" s="69"/>
      <c r="X41" s="70"/>
      <c r="Y41" s="70"/>
      <c r="Z41" s="71"/>
      <c r="AA41" s="116"/>
      <c r="AB41" s="117"/>
      <c r="AC41" s="68"/>
      <c r="AD41" s="69">
        <v>15</v>
      </c>
      <c r="AE41" s="70">
        <v>15</v>
      </c>
      <c r="AF41" s="70"/>
      <c r="AG41" s="71"/>
      <c r="AH41" s="116">
        <v>20</v>
      </c>
      <c r="AI41" s="117">
        <v>2</v>
      </c>
      <c r="AJ41" s="68" t="s">
        <v>5</v>
      </c>
      <c r="AK41" s="69"/>
      <c r="AL41" s="70"/>
      <c r="AM41" s="70"/>
      <c r="AN41" s="71"/>
      <c r="AO41" s="116"/>
      <c r="AP41" s="117"/>
      <c r="AQ41" s="68"/>
      <c r="AR41" s="69"/>
      <c r="AS41" s="70"/>
      <c r="AT41" s="70"/>
      <c r="AU41" s="71"/>
      <c r="AV41" s="116"/>
      <c r="AW41" s="117"/>
      <c r="AX41" s="68"/>
      <c r="AY41" s="69"/>
      <c r="AZ41" s="70"/>
      <c r="BA41" s="70"/>
      <c r="BB41" s="71"/>
      <c r="BC41" s="116"/>
      <c r="BD41" s="117"/>
      <c r="BE41" s="68"/>
      <c r="BF41" s="69"/>
      <c r="BG41" s="70"/>
      <c r="BH41" s="70"/>
      <c r="BI41" s="71"/>
      <c r="BJ41" s="116"/>
      <c r="BK41" s="117"/>
      <c r="BL41" s="68"/>
      <c r="BM41" s="87">
        <f t="shared" si="1"/>
        <v>2</v>
      </c>
      <c r="BN41" s="88">
        <f t="shared" si="2"/>
        <v>1</v>
      </c>
      <c r="BO41" s="88">
        <f t="shared" si="3"/>
        <v>15</v>
      </c>
      <c r="BP41" s="88">
        <f t="shared" si="4"/>
        <v>0</v>
      </c>
      <c r="BQ41" s="89">
        <f t="shared" si="5"/>
        <v>0</v>
      </c>
      <c r="BR41" s="194">
        <f t="shared" si="6"/>
        <v>1.2</v>
      </c>
      <c r="BS41" s="195">
        <f t="shared" si="7"/>
        <v>0.8</v>
      </c>
    </row>
    <row r="42" spans="1:71" s="118" customFormat="1" ht="16.5" customHeight="1">
      <c r="A42" s="87">
        <v>31</v>
      </c>
      <c r="B42" s="156" t="s">
        <v>122</v>
      </c>
      <c r="C42" s="156" t="s">
        <v>213</v>
      </c>
      <c r="D42" s="70" t="s">
        <v>10</v>
      </c>
      <c r="E42" s="70" t="s">
        <v>10</v>
      </c>
      <c r="F42" s="70" t="s">
        <v>9</v>
      </c>
      <c r="G42" s="132" t="s">
        <v>10</v>
      </c>
      <c r="H42" s="83">
        <f t="shared" si="8"/>
        <v>15</v>
      </c>
      <c r="I42" s="76">
        <f t="shared" si="9"/>
        <v>0</v>
      </c>
      <c r="J42" s="76">
        <f t="shared" si="10"/>
        <v>15</v>
      </c>
      <c r="K42" s="76">
        <f t="shared" si="11"/>
        <v>0</v>
      </c>
      <c r="L42" s="84">
        <f t="shared" si="12"/>
        <v>0</v>
      </c>
      <c r="M42" s="83">
        <f t="shared" si="13"/>
        <v>10</v>
      </c>
      <c r="N42" s="85">
        <f t="shared" si="14"/>
        <v>1</v>
      </c>
      <c r="O42" s="91"/>
      <c r="P42" s="133"/>
      <c r="Q42" s="134"/>
      <c r="R42" s="134"/>
      <c r="S42" s="135"/>
      <c r="T42" s="136"/>
      <c r="U42" s="137"/>
      <c r="V42" s="68"/>
      <c r="W42" s="69"/>
      <c r="X42" s="70"/>
      <c r="Y42" s="70"/>
      <c r="Z42" s="71"/>
      <c r="AA42" s="116"/>
      <c r="AB42" s="117"/>
      <c r="AC42" s="68"/>
      <c r="AD42" s="69"/>
      <c r="AE42" s="70">
        <v>15</v>
      </c>
      <c r="AF42" s="70"/>
      <c r="AG42" s="71"/>
      <c r="AH42" s="116">
        <v>10</v>
      </c>
      <c r="AI42" s="117">
        <v>1</v>
      </c>
      <c r="AJ42" s="68" t="s">
        <v>5</v>
      </c>
      <c r="AK42" s="69"/>
      <c r="AL42" s="70"/>
      <c r="AM42" s="70"/>
      <c r="AN42" s="71"/>
      <c r="AO42" s="116"/>
      <c r="AP42" s="117"/>
      <c r="AQ42" s="68"/>
      <c r="AR42" s="69"/>
      <c r="AS42" s="70"/>
      <c r="AT42" s="70"/>
      <c r="AU42" s="71"/>
      <c r="AV42" s="116"/>
      <c r="AW42" s="117"/>
      <c r="AX42" s="68"/>
      <c r="AY42" s="69"/>
      <c r="AZ42" s="70"/>
      <c r="BA42" s="70"/>
      <c r="BB42" s="71"/>
      <c r="BC42" s="116"/>
      <c r="BD42" s="117"/>
      <c r="BE42" s="68"/>
      <c r="BF42" s="69"/>
      <c r="BG42" s="70"/>
      <c r="BH42" s="70"/>
      <c r="BI42" s="71"/>
      <c r="BJ42" s="116"/>
      <c r="BK42" s="117"/>
      <c r="BL42" s="68"/>
      <c r="BM42" s="87">
        <f t="shared" si="1"/>
        <v>1</v>
      </c>
      <c r="BN42" s="88">
        <f t="shared" si="2"/>
        <v>0</v>
      </c>
      <c r="BO42" s="88">
        <f t="shared" si="3"/>
        <v>0</v>
      </c>
      <c r="BP42" s="88">
        <f t="shared" si="4"/>
        <v>0</v>
      </c>
      <c r="BQ42" s="89">
        <f t="shared" si="5"/>
        <v>0</v>
      </c>
      <c r="BR42" s="194">
        <f t="shared" si="6"/>
        <v>0.6</v>
      </c>
      <c r="BS42" s="195">
        <f t="shared" si="7"/>
        <v>0.4</v>
      </c>
    </row>
    <row r="43" spans="1:71" s="118" customFormat="1" ht="30" customHeight="1">
      <c r="A43" s="87">
        <v>32</v>
      </c>
      <c r="B43" s="156" t="s">
        <v>123</v>
      </c>
      <c r="C43" s="156" t="s">
        <v>210</v>
      </c>
      <c r="D43" s="70" t="s">
        <v>9</v>
      </c>
      <c r="E43" s="70" t="s">
        <v>10</v>
      </c>
      <c r="F43" s="70" t="s">
        <v>9</v>
      </c>
      <c r="G43" s="132" t="s">
        <v>10</v>
      </c>
      <c r="H43" s="83">
        <f t="shared" si="8"/>
        <v>30</v>
      </c>
      <c r="I43" s="76">
        <f t="shared" si="9"/>
        <v>15</v>
      </c>
      <c r="J43" s="76">
        <f t="shared" si="10"/>
        <v>15</v>
      </c>
      <c r="K43" s="76">
        <f t="shared" si="11"/>
        <v>0</v>
      </c>
      <c r="L43" s="84">
        <f t="shared" si="12"/>
        <v>0</v>
      </c>
      <c r="M43" s="83">
        <f t="shared" si="13"/>
        <v>20</v>
      </c>
      <c r="N43" s="85">
        <f t="shared" si="14"/>
        <v>2</v>
      </c>
      <c r="O43" s="91"/>
      <c r="P43" s="133"/>
      <c r="Q43" s="134"/>
      <c r="R43" s="134"/>
      <c r="S43" s="135"/>
      <c r="T43" s="136"/>
      <c r="U43" s="137"/>
      <c r="V43" s="68"/>
      <c r="W43" s="69"/>
      <c r="X43" s="70"/>
      <c r="Y43" s="70"/>
      <c r="Z43" s="71"/>
      <c r="AA43" s="116"/>
      <c r="AB43" s="117"/>
      <c r="AC43" s="68"/>
      <c r="AD43" s="69">
        <v>15</v>
      </c>
      <c r="AE43" s="70">
        <v>15</v>
      </c>
      <c r="AF43" s="70"/>
      <c r="AG43" s="71"/>
      <c r="AH43" s="116">
        <v>20</v>
      </c>
      <c r="AI43" s="117">
        <v>2</v>
      </c>
      <c r="AJ43" s="68" t="s">
        <v>5</v>
      </c>
      <c r="AK43" s="69"/>
      <c r="AL43" s="70"/>
      <c r="AM43" s="70"/>
      <c r="AN43" s="71"/>
      <c r="AO43" s="116"/>
      <c r="AP43" s="117"/>
      <c r="AQ43" s="68"/>
      <c r="AR43" s="69"/>
      <c r="AS43" s="70"/>
      <c r="AT43" s="70"/>
      <c r="AU43" s="71"/>
      <c r="AV43" s="116"/>
      <c r="AW43" s="117"/>
      <c r="AX43" s="68"/>
      <c r="AY43" s="69"/>
      <c r="AZ43" s="70"/>
      <c r="BA43" s="70"/>
      <c r="BB43" s="71"/>
      <c r="BC43" s="116"/>
      <c r="BD43" s="117"/>
      <c r="BE43" s="68"/>
      <c r="BF43" s="69"/>
      <c r="BG43" s="70"/>
      <c r="BH43" s="70"/>
      <c r="BI43" s="71"/>
      <c r="BJ43" s="116"/>
      <c r="BK43" s="117"/>
      <c r="BL43" s="68"/>
      <c r="BM43" s="87">
        <f t="shared" si="1"/>
        <v>2</v>
      </c>
      <c r="BN43" s="88">
        <f t="shared" si="2"/>
        <v>0</v>
      </c>
      <c r="BO43" s="88">
        <f t="shared" si="3"/>
        <v>0</v>
      </c>
      <c r="BP43" s="88">
        <f t="shared" si="4"/>
        <v>2</v>
      </c>
      <c r="BQ43" s="89">
        <f t="shared" si="5"/>
        <v>0</v>
      </c>
      <c r="BR43" s="194">
        <f t="shared" si="6"/>
        <v>1.2</v>
      </c>
      <c r="BS43" s="195">
        <f t="shared" si="7"/>
        <v>0.8</v>
      </c>
    </row>
    <row r="44" spans="1:71" s="118" customFormat="1" ht="30" customHeight="1">
      <c r="A44" s="87">
        <v>33</v>
      </c>
      <c r="B44" s="156" t="s">
        <v>124</v>
      </c>
      <c r="C44" s="156" t="s">
        <v>211</v>
      </c>
      <c r="D44" s="70" t="s">
        <v>9</v>
      </c>
      <c r="E44" s="70" t="s">
        <v>10</v>
      </c>
      <c r="F44" s="70" t="s">
        <v>9</v>
      </c>
      <c r="G44" s="132" t="s">
        <v>9</v>
      </c>
      <c r="H44" s="83">
        <f t="shared" si="8"/>
        <v>30</v>
      </c>
      <c r="I44" s="76">
        <f t="shared" si="9"/>
        <v>0</v>
      </c>
      <c r="J44" s="76">
        <f t="shared" si="10"/>
        <v>30</v>
      </c>
      <c r="K44" s="76">
        <f t="shared" si="11"/>
        <v>0</v>
      </c>
      <c r="L44" s="84">
        <f t="shared" si="12"/>
        <v>0</v>
      </c>
      <c r="M44" s="83">
        <f t="shared" si="13"/>
        <v>20</v>
      </c>
      <c r="N44" s="85">
        <f t="shared" si="14"/>
        <v>2</v>
      </c>
      <c r="O44" s="91">
        <v>2</v>
      </c>
      <c r="P44" s="133"/>
      <c r="Q44" s="134"/>
      <c r="R44" s="134"/>
      <c r="S44" s="135"/>
      <c r="T44" s="136"/>
      <c r="U44" s="137"/>
      <c r="V44" s="68"/>
      <c r="W44" s="69"/>
      <c r="X44" s="70"/>
      <c r="Y44" s="70"/>
      <c r="Z44" s="71"/>
      <c r="AA44" s="116"/>
      <c r="AB44" s="117"/>
      <c r="AC44" s="68"/>
      <c r="AD44" s="69"/>
      <c r="AE44" s="70">
        <v>30</v>
      </c>
      <c r="AF44" s="70"/>
      <c r="AG44" s="71"/>
      <c r="AH44" s="116">
        <v>20</v>
      </c>
      <c r="AI44" s="117">
        <v>2</v>
      </c>
      <c r="AJ44" s="68" t="s">
        <v>5</v>
      </c>
      <c r="AK44" s="69"/>
      <c r="AL44" s="70"/>
      <c r="AM44" s="70"/>
      <c r="AN44" s="71"/>
      <c r="AO44" s="116"/>
      <c r="AP44" s="117"/>
      <c r="AQ44" s="68"/>
      <c r="AR44" s="69"/>
      <c r="AS44" s="70"/>
      <c r="AT44" s="70"/>
      <c r="AU44" s="71"/>
      <c r="AV44" s="116"/>
      <c r="AW44" s="117"/>
      <c r="AX44" s="68"/>
      <c r="AY44" s="69"/>
      <c r="AZ44" s="70"/>
      <c r="BA44" s="70"/>
      <c r="BB44" s="71"/>
      <c r="BC44" s="116"/>
      <c r="BD44" s="117"/>
      <c r="BE44" s="68"/>
      <c r="BF44" s="69"/>
      <c r="BG44" s="70"/>
      <c r="BH44" s="70"/>
      <c r="BI44" s="71"/>
      <c r="BJ44" s="116"/>
      <c r="BK44" s="117"/>
      <c r="BL44" s="68"/>
      <c r="BM44" s="87">
        <f aca="true" t="shared" si="16" ref="BM44:BM64">IF(F44="T",N44,0)</f>
        <v>2</v>
      </c>
      <c r="BN44" s="88">
        <f t="shared" si="2"/>
        <v>2</v>
      </c>
      <c r="BO44" s="88">
        <f aca="true" t="shared" si="17" ref="BO44:BO64">IF(G44="T",J44+K44+L44,0)</f>
        <v>30</v>
      </c>
      <c r="BP44" s="88">
        <f aca="true" t="shared" si="18" ref="BP44:BP64">IF(D44="T",N44,0)</f>
        <v>2</v>
      </c>
      <c r="BQ44" s="89">
        <f aca="true" t="shared" si="19" ref="BQ44:BQ64">IF(E44="T",N44,0)</f>
        <v>0</v>
      </c>
      <c r="BR44" s="194">
        <f aca="true" t="shared" si="20" ref="BR44:BR64">IF(M44&gt;0,(SUM(I44:L44)/(H44+M44)*N44),N44)</f>
        <v>1.2</v>
      </c>
      <c r="BS44" s="195">
        <f aca="true" t="shared" si="21" ref="BS44:BS64">IF(M44&gt;0,(M44/(H44+M44)*N44),0)</f>
        <v>0.8</v>
      </c>
    </row>
    <row r="45" spans="1:71" s="118" customFormat="1" ht="30" customHeight="1">
      <c r="A45" s="87">
        <v>34</v>
      </c>
      <c r="B45" s="156" t="s">
        <v>125</v>
      </c>
      <c r="C45" s="156" t="s">
        <v>201</v>
      </c>
      <c r="D45" s="70" t="s">
        <v>9</v>
      </c>
      <c r="E45" s="70" t="s">
        <v>10</v>
      </c>
      <c r="F45" s="70" t="s">
        <v>9</v>
      </c>
      <c r="G45" s="132" t="s">
        <v>9</v>
      </c>
      <c r="H45" s="83">
        <f t="shared" si="8"/>
        <v>30</v>
      </c>
      <c r="I45" s="76">
        <f aca="true" t="shared" si="22" ref="I45:I64">P45+W45+AD45+AK45+AR45+AY45+BF45</f>
        <v>15</v>
      </c>
      <c r="J45" s="76">
        <f aca="true" t="shared" si="23" ref="J45:J64">Q45+X45+AE45+AL45+AS45+AZ45+BG45</f>
        <v>15</v>
      </c>
      <c r="K45" s="76">
        <f aca="true" t="shared" si="24" ref="K45:K64">R45+Y45+AF45+AM45+AT45+BA45+BH45</f>
        <v>0</v>
      </c>
      <c r="L45" s="84">
        <f aca="true" t="shared" si="25" ref="L45:L64">S45+Z45+AG45+AN45+AU45+BB45+BI45</f>
        <v>0</v>
      </c>
      <c r="M45" s="83">
        <f aca="true" t="shared" si="26" ref="M45:M64">T45+AA45+AH45+AO45+AV45+BC45+BJ45</f>
        <v>20</v>
      </c>
      <c r="N45" s="85">
        <f t="shared" si="14"/>
        <v>2</v>
      </c>
      <c r="O45" s="91">
        <v>1</v>
      </c>
      <c r="P45" s="133"/>
      <c r="Q45" s="134"/>
      <c r="R45" s="134"/>
      <c r="S45" s="135"/>
      <c r="T45" s="136"/>
      <c r="U45" s="137"/>
      <c r="V45" s="68"/>
      <c r="W45" s="69"/>
      <c r="X45" s="70"/>
      <c r="Y45" s="70"/>
      <c r="Z45" s="71"/>
      <c r="AA45" s="116"/>
      <c r="AB45" s="117"/>
      <c r="AC45" s="68"/>
      <c r="AD45" s="69">
        <v>15</v>
      </c>
      <c r="AE45" s="70">
        <v>15</v>
      </c>
      <c r="AF45" s="70"/>
      <c r="AG45" s="71"/>
      <c r="AH45" s="116">
        <v>20</v>
      </c>
      <c r="AI45" s="117">
        <v>2</v>
      </c>
      <c r="AJ45" s="68" t="s">
        <v>5</v>
      </c>
      <c r="AK45" s="69"/>
      <c r="AL45" s="70"/>
      <c r="AM45" s="70"/>
      <c r="AN45" s="71"/>
      <c r="AO45" s="116"/>
      <c r="AP45" s="117"/>
      <c r="AQ45" s="68"/>
      <c r="AR45" s="69"/>
      <c r="AS45" s="70"/>
      <c r="AT45" s="70"/>
      <c r="AU45" s="71"/>
      <c r="AV45" s="116"/>
      <c r="AW45" s="117"/>
      <c r="AX45" s="68"/>
      <c r="AY45" s="69"/>
      <c r="AZ45" s="70"/>
      <c r="BA45" s="70"/>
      <c r="BB45" s="71"/>
      <c r="BC45" s="116"/>
      <c r="BD45" s="117"/>
      <c r="BE45" s="68"/>
      <c r="BF45" s="69"/>
      <c r="BG45" s="70"/>
      <c r="BH45" s="70"/>
      <c r="BI45" s="71"/>
      <c r="BJ45" s="116"/>
      <c r="BK45" s="117"/>
      <c r="BL45" s="68"/>
      <c r="BM45" s="87">
        <f t="shared" si="16"/>
        <v>2</v>
      </c>
      <c r="BN45" s="88">
        <f t="shared" si="2"/>
        <v>1</v>
      </c>
      <c r="BO45" s="88">
        <f t="shared" si="17"/>
        <v>15</v>
      </c>
      <c r="BP45" s="88">
        <f t="shared" si="18"/>
        <v>2</v>
      </c>
      <c r="BQ45" s="89">
        <f t="shared" si="19"/>
        <v>0</v>
      </c>
      <c r="BR45" s="194">
        <f t="shared" si="20"/>
        <v>1.2</v>
      </c>
      <c r="BS45" s="195">
        <f t="shared" si="21"/>
        <v>0.8</v>
      </c>
    </row>
    <row r="46" spans="1:71" s="118" customFormat="1" ht="30" customHeight="1">
      <c r="A46" s="87">
        <v>35</v>
      </c>
      <c r="B46" s="156" t="s">
        <v>126</v>
      </c>
      <c r="C46" s="156" t="s">
        <v>202</v>
      </c>
      <c r="D46" s="70" t="s">
        <v>9</v>
      </c>
      <c r="E46" s="70" t="s">
        <v>10</v>
      </c>
      <c r="F46" s="70" t="s">
        <v>9</v>
      </c>
      <c r="G46" s="132" t="s">
        <v>10</v>
      </c>
      <c r="H46" s="83">
        <f t="shared" si="8"/>
        <v>30</v>
      </c>
      <c r="I46" s="76">
        <f t="shared" si="22"/>
        <v>15</v>
      </c>
      <c r="J46" s="76">
        <f t="shared" si="23"/>
        <v>15</v>
      </c>
      <c r="K46" s="76">
        <f t="shared" si="24"/>
        <v>0</v>
      </c>
      <c r="L46" s="84">
        <f t="shared" si="25"/>
        <v>0</v>
      </c>
      <c r="M46" s="83">
        <f t="shared" si="26"/>
        <v>20</v>
      </c>
      <c r="N46" s="85">
        <f t="shared" si="14"/>
        <v>2</v>
      </c>
      <c r="O46" s="91"/>
      <c r="P46" s="133"/>
      <c r="Q46" s="134"/>
      <c r="R46" s="134"/>
      <c r="S46" s="135"/>
      <c r="T46" s="136"/>
      <c r="U46" s="137"/>
      <c r="V46" s="68"/>
      <c r="W46" s="69"/>
      <c r="X46" s="70"/>
      <c r="Y46" s="70"/>
      <c r="Z46" s="71"/>
      <c r="AA46" s="116"/>
      <c r="AB46" s="117"/>
      <c r="AC46" s="68"/>
      <c r="AD46" s="69">
        <v>15</v>
      </c>
      <c r="AE46" s="70">
        <v>15</v>
      </c>
      <c r="AF46" s="70"/>
      <c r="AG46" s="71"/>
      <c r="AH46" s="116">
        <v>20</v>
      </c>
      <c r="AI46" s="117">
        <v>2</v>
      </c>
      <c r="AJ46" s="68" t="s">
        <v>5</v>
      </c>
      <c r="AK46" s="69"/>
      <c r="AL46" s="70"/>
      <c r="AM46" s="70"/>
      <c r="AN46" s="71"/>
      <c r="AO46" s="116"/>
      <c r="AP46" s="117"/>
      <c r="AQ46" s="68"/>
      <c r="AR46" s="69"/>
      <c r="AS46" s="70"/>
      <c r="AT46" s="70"/>
      <c r="AU46" s="71"/>
      <c r="AV46" s="116"/>
      <c r="AW46" s="117"/>
      <c r="AX46" s="68"/>
      <c r="AY46" s="69"/>
      <c r="AZ46" s="70"/>
      <c r="BA46" s="70"/>
      <c r="BB46" s="71"/>
      <c r="BC46" s="116"/>
      <c r="BD46" s="117"/>
      <c r="BE46" s="68"/>
      <c r="BF46" s="69"/>
      <c r="BG46" s="70"/>
      <c r="BH46" s="70"/>
      <c r="BI46" s="71"/>
      <c r="BJ46" s="116"/>
      <c r="BK46" s="117"/>
      <c r="BL46" s="68"/>
      <c r="BM46" s="87">
        <f t="shared" si="16"/>
        <v>2</v>
      </c>
      <c r="BN46" s="88">
        <f t="shared" si="2"/>
        <v>0</v>
      </c>
      <c r="BO46" s="88">
        <f t="shared" si="17"/>
        <v>0</v>
      </c>
      <c r="BP46" s="88">
        <f t="shared" si="18"/>
        <v>2</v>
      </c>
      <c r="BQ46" s="89">
        <f t="shared" si="19"/>
        <v>0</v>
      </c>
      <c r="BR46" s="194">
        <f t="shared" si="20"/>
        <v>1.2</v>
      </c>
      <c r="BS46" s="195">
        <f t="shared" si="21"/>
        <v>0.8</v>
      </c>
    </row>
    <row r="47" spans="1:71" s="118" customFormat="1" ht="30" customHeight="1">
      <c r="A47" s="87">
        <v>36</v>
      </c>
      <c r="B47" s="156" t="s">
        <v>127</v>
      </c>
      <c r="C47" s="156" t="s">
        <v>203</v>
      </c>
      <c r="D47" s="70" t="s">
        <v>9</v>
      </c>
      <c r="E47" s="70" t="s">
        <v>10</v>
      </c>
      <c r="F47" s="70" t="s">
        <v>9</v>
      </c>
      <c r="G47" s="132" t="s">
        <v>9</v>
      </c>
      <c r="H47" s="83">
        <f t="shared" si="8"/>
        <v>45</v>
      </c>
      <c r="I47" s="76">
        <f t="shared" si="22"/>
        <v>15</v>
      </c>
      <c r="J47" s="76">
        <f t="shared" si="23"/>
        <v>30</v>
      </c>
      <c r="K47" s="76">
        <f t="shared" si="24"/>
        <v>0</v>
      </c>
      <c r="L47" s="84">
        <f t="shared" si="25"/>
        <v>0</v>
      </c>
      <c r="M47" s="83">
        <f t="shared" si="26"/>
        <v>30</v>
      </c>
      <c r="N47" s="85">
        <f t="shared" si="14"/>
        <v>3</v>
      </c>
      <c r="O47" s="91">
        <v>2</v>
      </c>
      <c r="P47" s="133"/>
      <c r="Q47" s="134"/>
      <c r="R47" s="134"/>
      <c r="S47" s="135"/>
      <c r="T47" s="136"/>
      <c r="U47" s="137"/>
      <c r="V47" s="68"/>
      <c r="W47" s="69"/>
      <c r="X47" s="70"/>
      <c r="Y47" s="70"/>
      <c r="Z47" s="71"/>
      <c r="AA47" s="116"/>
      <c r="AB47" s="117"/>
      <c r="AC47" s="68"/>
      <c r="AD47" s="69">
        <v>15</v>
      </c>
      <c r="AE47" s="70">
        <v>30</v>
      </c>
      <c r="AF47" s="70"/>
      <c r="AG47" s="71"/>
      <c r="AH47" s="116">
        <v>30</v>
      </c>
      <c r="AI47" s="117">
        <v>3</v>
      </c>
      <c r="AJ47" s="68" t="s">
        <v>5</v>
      </c>
      <c r="AK47" s="69"/>
      <c r="AL47" s="70"/>
      <c r="AM47" s="70"/>
      <c r="AN47" s="71"/>
      <c r="AO47" s="116"/>
      <c r="AP47" s="117"/>
      <c r="AQ47" s="68"/>
      <c r="AR47" s="69"/>
      <c r="AS47" s="70"/>
      <c r="AT47" s="70"/>
      <c r="AU47" s="71"/>
      <c r="AV47" s="116"/>
      <c r="AW47" s="117"/>
      <c r="AX47" s="68"/>
      <c r="AY47" s="69"/>
      <c r="AZ47" s="70"/>
      <c r="BA47" s="70"/>
      <c r="BB47" s="71"/>
      <c r="BC47" s="116"/>
      <c r="BD47" s="117"/>
      <c r="BE47" s="68"/>
      <c r="BF47" s="69"/>
      <c r="BG47" s="70"/>
      <c r="BH47" s="70"/>
      <c r="BI47" s="71"/>
      <c r="BJ47" s="116"/>
      <c r="BK47" s="117"/>
      <c r="BL47" s="68"/>
      <c r="BM47" s="87">
        <f t="shared" si="16"/>
        <v>3</v>
      </c>
      <c r="BN47" s="88">
        <f t="shared" si="2"/>
        <v>2</v>
      </c>
      <c r="BO47" s="88">
        <f t="shared" si="17"/>
        <v>30</v>
      </c>
      <c r="BP47" s="88">
        <f t="shared" si="18"/>
        <v>3</v>
      </c>
      <c r="BQ47" s="89">
        <f t="shared" si="19"/>
        <v>0</v>
      </c>
      <c r="BR47" s="194">
        <f t="shared" si="20"/>
        <v>1.7999999999999998</v>
      </c>
      <c r="BS47" s="195">
        <f t="shared" si="21"/>
        <v>1.2000000000000002</v>
      </c>
    </row>
    <row r="48" spans="1:71" s="118" customFormat="1" ht="30" customHeight="1">
      <c r="A48" s="87">
        <v>37</v>
      </c>
      <c r="B48" s="156" t="s">
        <v>128</v>
      </c>
      <c r="C48" s="156" t="s">
        <v>204</v>
      </c>
      <c r="D48" s="70" t="s">
        <v>9</v>
      </c>
      <c r="E48" s="70" t="s">
        <v>10</v>
      </c>
      <c r="F48" s="70" t="s">
        <v>9</v>
      </c>
      <c r="G48" s="132" t="s">
        <v>9</v>
      </c>
      <c r="H48" s="83">
        <f t="shared" si="8"/>
        <v>15</v>
      </c>
      <c r="I48" s="76">
        <f t="shared" si="22"/>
        <v>0</v>
      </c>
      <c r="J48" s="76">
        <f t="shared" si="23"/>
        <v>15</v>
      </c>
      <c r="K48" s="76">
        <f t="shared" si="24"/>
        <v>0</v>
      </c>
      <c r="L48" s="84">
        <f t="shared" si="25"/>
        <v>0</v>
      </c>
      <c r="M48" s="83">
        <f t="shared" si="26"/>
        <v>10</v>
      </c>
      <c r="N48" s="85">
        <f t="shared" si="14"/>
        <v>1</v>
      </c>
      <c r="O48" s="91">
        <v>1</v>
      </c>
      <c r="P48" s="133"/>
      <c r="Q48" s="134"/>
      <c r="R48" s="134"/>
      <c r="S48" s="135"/>
      <c r="T48" s="136"/>
      <c r="U48" s="137"/>
      <c r="V48" s="68"/>
      <c r="W48" s="69"/>
      <c r="X48" s="70"/>
      <c r="Y48" s="70"/>
      <c r="Z48" s="71"/>
      <c r="AA48" s="116"/>
      <c r="AB48" s="117"/>
      <c r="AC48" s="68"/>
      <c r="AD48" s="69"/>
      <c r="AE48" s="70">
        <v>15</v>
      </c>
      <c r="AF48" s="70"/>
      <c r="AG48" s="71"/>
      <c r="AH48" s="116">
        <v>10</v>
      </c>
      <c r="AI48" s="117">
        <v>1</v>
      </c>
      <c r="AJ48" s="68" t="s">
        <v>5</v>
      </c>
      <c r="AK48" s="69"/>
      <c r="AL48" s="70"/>
      <c r="AM48" s="70"/>
      <c r="AN48" s="71"/>
      <c r="AO48" s="116"/>
      <c r="AP48" s="117"/>
      <c r="AQ48" s="68"/>
      <c r="AR48" s="69"/>
      <c r="AS48" s="70"/>
      <c r="AT48" s="70"/>
      <c r="AU48" s="71"/>
      <c r="AV48" s="116"/>
      <c r="AW48" s="117"/>
      <c r="AX48" s="68"/>
      <c r="AY48" s="69"/>
      <c r="AZ48" s="70"/>
      <c r="BA48" s="70"/>
      <c r="BB48" s="71"/>
      <c r="BC48" s="116"/>
      <c r="BD48" s="117"/>
      <c r="BE48" s="68"/>
      <c r="BF48" s="69"/>
      <c r="BG48" s="70"/>
      <c r="BH48" s="70"/>
      <c r="BI48" s="71"/>
      <c r="BJ48" s="116"/>
      <c r="BK48" s="117"/>
      <c r="BL48" s="68"/>
      <c r="BM48" s="87">
        <f t="shared" si="16"/>
        <v>1</v>
      </c>
      <c r="BN48" s="88">
        <f t="shared" si="2"/>
        <v>1</v>
      </c>
      <c r="BO48" s="88">
        <f t="shared" si="17"/>
        <v>15</v>
      </c>
      <c r="BP48" s="88">
        <f t="shared" si="18"/>
        <v>1</v>
      </c>
      <c r="BQ48" s="89">
        <f t="shared" si="19"/>
        <v>0</v>
      </c>
      <c r="BR48" s="194">
        <f t="shared" si="20"/>
        <v>0.6</v>
      </c>
      <c r="BS48" s="195">
        <f t="shared" si="21"/>
        <v>0.4</v>
      </c>
    </row>
    <row r="49" spans="1:71" s="118" customFormat="1" ht="30" customHeight="1">
      <c r="A49" s="87">
        <v>38</v>
      </c>
      <c r="B49" s="156" t="s">
        <v>129</v>
      </c>
      <c r="C49" s="156" t="s">
        <v>205</v>
      </c>
      <c r="D49" s="70" t="s">
        <v>9</v>
      </c>
      <c r="E49" s="70" t="s">
        <v>10</v>
      </c>
      <c r="F49" s="70" t="s">
        <v>9</v>
      </c>
      <c r="G49" s="132" t="s">
        <v>9</v>
      </c>
      <c r="H49" s="83">
        <f t="shared" si="8"/>
        <v>30</v>
      </c>
      <c r="I49" s="76">
        <f t="shared" si="22"/>
        <v>0</v>
      </c>
      <c r="J49" s="76">
        <f t="shared" si="23"/>
        <v>30</v>
      </c>
      <c r="K49" s="76">
        <f t="shared" si="24"/>
        <v>0</v>
      </c>
      <c r="L49" s="84">
        <f t="shared" si="25"/>
        <v>0</v>
      </c>
      <c r="M49" s="83">
        <f t="shared" si="26"/>
        <v>20</v>
      </c>
      <c r="N49" s="85">
        <f t="shared" si="14"/>
        <v>2</v>
      </c>
      <c r="O49" s="91">
        <v>2</v>
      </c>
      <c r="P49" s="133"/>
      <c r="Q49" s="134"/>
      <c r="R49" s="134"/>
      <c r="S49" s="135"/>
      <c r="T49" s="136"/>
      <c r="U49" s="137"/>
      <c r="V49" s="68"/>
      <c r="W49" s="69"/>
      <c r="X49" s="70"/>
      <c r="Y49" s="70"/>
      <c r="Z49" s="71"/>
      <c r="AA49" s="116"/>
      <c r="AB49" s="117"/>
      <c r="AC49" s="68"/>
      <c r="AD49" s="69"/>
      <c r="AE49" s="70">
        <v>30</v>
      </c>
      <c r="AF49" s="70"/>
      <c r="AG49" s="71"/>
      <c r="AH49" s="116">
        <v>20</v>
      </c>
      <c r="AI49" s="117">
        <v>2</v>
      </c>
      <c r="AJ49" s="68" t="s">
        <v>5</v>
      </c>
      <c r="AK49" s="69"/>
      <c r="AL49" s="70"/>
      <c r="AM49" s="70"/>
      <c r="AN49" s="71"/>
      <c r="AO49" s="116"/>
      <c r="AP49" s="117"/>
      <c r="AQ49" s="68"/>
      <c r="AR49" s="69"/>
      <c r="AS49" s="70"/>
      <c r="AT49" s="70"/>
      <c r="AU49" s="71"/>
      <c r="AV49" s="116"/>
      <c r="AW49" s="117"/>
      <c r="AX49" s="68"/>
      <c r="AY49" s="69"/>
      <c r="AZ49" s="70"/>
      <c r="BA49" s="70"/>
      <c r="BB49" s="71"/>
      <c r="BC49" s="116"/>
      <c r="BD49" s="117"/>
      <c r="BE49" s="68"/>
      <c r="BF49" s="69"/>
      <c r="BG49" s="70"/>
      <c r="BH49" s="70"/>
      <c r="BI49" s="71"/>
      <c r="BJ49" s="116"/>
      <c r="BK49" s="117"/>
      <c r="BL49" s="68"/>
      <c r="BM49" s="87">
        <f t="shared" si="16"/>
        <v>2</v>
      </c>
      <c r="BN49" s="88">
        <f t="shared" si="2"/>
        <v>2</v>
      </c>
      <c r="BO49" s="88">
        <f t="shared" si="17"/>
        <v>30</v>
      </c>
      <c r="BP49" s="88">
        <f t="shared" si="18"/>
        <v>2</v>
      </c>
      <c r="BQ49" s="89">
        <f t="shared" si="19"/>
        <v>0</v>
      </c>
      <c r="BR49" s="194">
        <f t="shared" si="20"/>
        <v>1.2</v>
      </c>
      <c r="BS49" s="195">
        <f t="shared" si="21"/>
        <v>0.8</v>
      </c>
    </row>
    <row r="50" spans="1:71" s="118" customFormat="1" ht="30" customHeight="1">
      <c r="A50" s="87">
        <v>39</v>
      </c>
      <c r="B50" s="156" t="s">
        <v>130</v>
      </c>
      <c r="C50" s="156" t="s">
        <v>206</v>
      </c>
      <c r="D50" s="70" t="s">
        <v>9</v>
      </c>
      <c r="E50" s="70" t="s">
        <v>10</v>
      </c>
      <c r="F50" s="70" t="s">
        <v>9</v>
      </c>
      <c r="G50" s="132" t="s">
        <v>9</v>
      </c>
      <c r="H50" s="83">
        <f t="shared" si="8"/>
        <v>30</v>
      </c>
      <c r="I50" s="76">
        <f t="shared" si="22"/>
        <v>0</v>
      </c>
      <c r="J50" s="76">
        <f t="shared" si="23"/>
        <v>30</v>
      </c>
      <c r="K50" s="76">
        <f t="shared" si="24"/>
        <v>0</v>
      </c>
      <c r="L50" s="84">
        <f t="shared" si="25"/>
        <v>0</v>
      </c>
      <c r="M50" s="83">
        <f t="shared" si="26"/>
        <v>20</v>
      </c>
      <c r="N50" s="85">
        <f t="shared" si="14"/>
        <v>2</v>
      </c>
      <c r="O50" s="91">
        <v>2</v>
      </c>
      <c r="P50" s="133"/>
      <c r="Q50" s="134"/>
      <c r="R50" s="134"/>
      <c r="S50" s="135"/>
      <c r="T50" s="136"/>
      <c r="U50" s="137"/>
      <c r="V50" s="68"/>
      <c r="W50" s="69"/>
      <c r="X50" s="70"/>
      <c r="Y50" s="70"/>
      <c r="Z50" s="71"/>
      <c r="AA50" s="116"/>
      <c r="AB50" s="117"/>
      <c r="AC50" s="68"/>
      <c r="AD50" s="69"/>
      <c r="AE50" s="70">
        <v>30</v>
      </c>
      <c r="AF50" s="70"/>
      <c r="AG50" s="71"/>
      <c r="AH50" s="116">
        <v>20</v>
      </c>
      <c r="AI50" s="117">
        <v>2</v>
      </c>
      <c r="AJ50" s="68" t="s">
        <v>5</v>
      </c>
      <c r="AK50" s="69"/>
      <c r="AL50" s="70"/>
      <c r="AM50" s="70"/>
      <c r="AN50" s="71"/>
      <c r="AO50" s="116"/>
      <c r="AP50" s="117"/>
      <c r="AQ50" s="68"/>
      <c r="AR50" s="69"/>
      <c r="AS50" s="70"/>
      <c r="AT50" s="70"/>
      <c r="AU50" s="71"/>
      <c r="AV50" s="116"/>
      <c r="AW50" s="117"/>
      <c r="AX50" s="68"/>
      <c r="AY50" s="69"/>
      <c r="AZ50" s="70"/>
      <c r="BA50" s="70"/>
      <c r="BB50" s="71"/>
      <c r="BC50" s="116"/>
      <c r="BD50" s="117"/>
      <c r="BE50" s="68"/>
      <c r="BF50" s="69"/>
      <c r="BG50" s="70"/>
      <c r="BH50" s="70"/>
      <c r="BI50" s="71"/>
      <c r="BJ50" s="116"/>
      <c r="BK50" s="117"/>
      <c r="BL50" s="68"/>
      <c r="BM50" s="87">
        <f t="shared" si="16"/>
        <v>2</v>
      </c>
      <c r="BN50" s="88">
        <f t="shared" si="2"/>
        <v>2</v>
      </c>
      <c r="BO50" s="88">
        <f t="shared" si="17"/>
        <v>30</v>
      </c>
      <c r="BP50" s="88">
        <f t="shared" si="18"/>
        <v>2</v>
      </c>
      <c r="BQ50" s="89">
        <f t="shared" si="19"/>
        <v>0</v>
      </c>
      <c r="BR50" s="194">
        <f t="shared" si="20"/>
        <v>1.2</v>
      </c>
      <c r="BS50" s="195">
        <f t="shared" si="21"/>
        <v>0.8</v>
      </c>
    </row>
    <row r="51" spans="1:71" s="118" customFormat="1" ht="30" customHeight="1">
      <c r="A51" s="87">
        <v>40</v>
      </c>
      <c r="B51" s="156" t="s">
        <v>131</v>
      </c>
      <c r="C51" s="156" t="s">
        <v>207</v>
      </c>
      <c r="D51" s="70" t="s">
        <v>9</v>
      </c>
      <c r="E51" s="70" t="s">
        <v>10</v>
      </c>
      <c r="F51" s="70" t="s">
        <v>9</v>
      </c>
      <c r="G51" s="132" t="s">
        <v>9</v>
      </c>
      <c r="H51" s="83">
        <f t="shared" si="8"/>
        <v>30</v>
      </c>
      <c r="I51" s="76">
        <f t="shared" si="22"/>
        <v>0</v>
      </c>
      <c r="J51" s="76">
        <f t="shared" si="23"/>
        <v>30</v>
      </c>
      <c r="K51" s="76">
        <f t="shared" si="24"/>
        <v>0</v>
      </c>
      <c r="L51" s="84">
        <f t="shared" si="25"/>
        <v>0</v>
      </c>
      <c r="M51" s="83">
        <f t="shared" si="26"/>
        <v>20</v>
      </c>
      <c r="N51" s="85">
        <f t="shared" si="14"/>
        <v>2</v>
      </c>
      <c r="O51" s="91">
        <v>2</v>
      </c>
      <c r="P51" s="133"/>
      <c r="Q51" s="134"/>
      <c r="R51" s="134"/>
      <c r="S51" s="135"/>
      <c r="T51" s="136"/>
      <c r="U51" s="137"/>
      <c r="V51" s="68"/>
      <c r="W51" s="69"/>
      <c r="X51" s="70"/>
      <c r="Y51" s="70"/>
      <c r="Z51" s="71"/>
      <c r="AA51" s="116"/>
      <c r="AB51" s="117"/>
      <c r="AC51" s="68"/>
      <c r="AD51" s="69"/>
      <c r="AE51" s="70">
        <v>30</v>
      </c>
      <c r="AF51" s="70"/>
      <c r="AG51" s="71"/>
      <c r="AH51" s="116">
        <v>20</v>
      </c>
      <c r="AI51" s="117">
        <v>2</v>
      </c>
      <c r="AJ51" s="68" t="s">
        <v>5</v>
      </c>
      <c r="AK51" s="69"/>
      <c r="AL51" s="70"/>
      <c r="AM51" s="70"/>
      <c r="AN51" s="71"/>
      <c r="AO51" s="116"/>
      <c r="AP51" s="117"/>
      <c r="AQ51" s="68"/>
      <c r="AR51" s="69"/>
      <c r="AS51" s="70"/>
      <c r="AT51" s="70"/>
      <c r="AU51" s="71"/>
      <c r="AV51" s="116"/>
      <c r="AW51" s="117"/>
      <c r="AX51" s="68"/>
      <c r="AY51" s="69"/>
      <c r="AZ51" s="70"/>
      <c r="BA51" s="70"/>
      <c r="BB51" s="71"/>
      <c r="BC51" s="116"/>
      <c r="BD51" s="117"/>
      <c r="BE51" s="68"/>
      <c r="BF51" s="69"/>
      <c r="BG51" s="70"/>
      <c r="BH51" s="70"/>
      <c r="BI51" s="71"/>
      <c r="BJ51" s="116"/>
      <c r="BK51" s="117"/>
      <c r="BL51" s="68"/>
      <c r="BM51" s="87">
        <f t="shared" si="16"/>
        <v>2</v>
      </c>
      <c r="BN51" s="88">
        <f t="shared" si="2"/>
        <v>2</v>
      </c>
      <c r="BO51" s="88">
        <f t="shared" si="17"/>
        <v>30</v>
      </c>
      <c r="BP51" s="88">
        <f t="shared" si="18"/>
        <v>2</v>
      </c>
      <c r="BQ51" s="89">
        <f t="shared" si="19"/>
        <v>0</v>
      </c>
      <c r="BR51" s="194">
        <f t="shared" si="20"/>
        <v>1.2</v>
      </c>
      <c r="BS51" s="195">
        <f t="shared" si="21"/>
        <v>0.8</v>
      </c>
    </row>
    <row r="52" spans="1:71" s="118" customFormat="1" ht="30" customHeight="1">
      <c r="A52" s="87">
        <v>41</v>
      </c>
      <c r="B52" s="156" t="s">
        <v>132</v>
      </c>
      <c r="C52" s="156" t="s">
        <v>208</v>
      </c>
      <c r="D52" s="70" t="s">
        <v>9</v>
      </c>
      <c r="E52" s="70" t="s">
        <v>10</v>
      </c>
      <c r="F52" s="70" t="s">
        <v>9</v>
      </c>
      <c r="G52" s="132" t="s">
        <v>10</v>
      </c>
      <c r="H52" s="83">
        <f t="shared" si="8"/>
        <v>30</v>
      </c>
      <c r="I52" s="76">
        <f t="shared" si="22"/>
        <v>0</v>
      </c>
      <c r="J52" s="76">
        <f t="shared" si="23"/>
        <v>30</v>
      </c>
      <c r="K52" s="76">
        <f t="shared" si="24"/>
        <v>0</v>
      </c>
      <c r="L52" s="84">
        <f t="shared" si="25"/>
        <v>0</v>
      </c>
      <c r="M52" s="83">
        <f t="shared" si="26"/>
        <v>20</v>
      </c>
      <c r="N52" s="85">
        <f t="shared" si="14"/>
        <v>2</v>
      </c>
      <c r="O52" s="91"/>
      <c r="P52" s="133"/>
      <c r="Q52" s="134"/>
      <c r="R52" s="134"/>
      <c r="S52" s="135"/>
      <c r="T52" s="136"/>
      <c r="U52" s="137"/>
      <c r="V52" s="68"/>
      <c r="W52" s="69"/>
      <c r="X52" s="70"/>
      <c r="Y52" s="70"/>
      <c r="Z52" s="71"/>
      <c r="AA52" s="116"/>
      <c r="AB52" s="117"/>
      <c r="AC52" s="68"/>
      <c r="AD52" s="69"/>
      <c r="AE52" s="70">
        <v>30</v>
      </c>
      <c r="AF52" s="70"/>
      <c r="AG52" s="71"/>
      <c r="AH52" s="116">
        <v>20</v>
      </c>
      <c r="AI52" s="117">
        <v>2</v>
      </c>
      <c r="AJ52" s="68" t="s">
        <v>5</v>
      </c>
      <c r="AK52" s="69"/>
      <c r="AL52" s="70"/>
      <c r="AM52" s="70"/>
      <c r="AN52" s="71"/>
      <c r="AO52" s="116"/>
      <c r="AP52" s="117"/>
      <c r="AQ52" s="68"/>
      <c r="AR52" s="69"/>
      <c r="AS52" s="70"/>
      <c r="AT52" s="70"/>
      <c r="AU52" s="71"/>
      <c r="AV52" s="116"/>
      <c r="AW52" s="117"/>
      <c r="AX52" s="68"/>
      <c r="AY52" s="69"/>
      <c r="AZ52" s="70"/>
      <c r="BA52" s="70"/>
      <c r="BB52" s="71"/>
      <c r="BC52" s="116"/>
      <c r="BD52" s="117"/>
      <c r="BE52" s="68"/>
      <c r="BF52" s="69"/>
      <c r="BG52" s="70"/>
      <c r="BH52" s="70"/>
      <c r="BI52" s="71"/>
      <c r="BJ52" s="116"/>
      <c r="BK52" s="117"/>
      <c r="BL52" s="68"/>
      <c r="BM52" s="87">
        <f t="shared" si="16"/>
        <v>2</v>
      </c>
      <c r="BN52" s="88">
        <f t="shared" si="2"/>
        <v>0</v>
      </c>
      <c r="BO52" s="88">
        <f t="shared" si="17"/>
        <v>0</v>
      </c>
      <c r="BP52" s="88">
        <f t="shared" si="18"/>
        <v>2</v>
      </c>
      <c r="BQ52" s="89">
        <f t="shared" si="19"/>
        <v>0</v>
      </c>
      <c r="BR52" s="194">
        <f t="shared" si="20"/>
        <v>1.2</v>
      </c>
      <c r="BS52" s="195">
        <f t="shared" si="21"/>
        <v>0.8</v>
      </c>
    </row>
    <row r="53" spans="1:71" s="118" customFormat="1" ht="30" customHeight="1">
      <c r="A53" s="87">
        <v>42</v>
      </c>
      <c r="B53" s="156" t="s">
        <v>133</v>
      </c>
      <c r="C53" s="156" t="s">
        <v>209</v>
      </c>
      <c r="D53" s="70" t="s">
        <v>9</v>
      </c>
      <c r="E53" s="70" t="s">
        <v>10</v>
      </c>
      <c r="F53" s="70" t="s">
        <v>9</v>
      </c>
      <c r="G53" s="132" t="s">
        <v>10</v>
      </c>
      <c r="H53" s="83">
        <f t="shared" si="8"/>
        <v>30</v>
      </c>
      <c r="I53" s="76">
        <f t="shared" si="22"/>
        <v>0</v>
      </c>
      <c r="J53" s="76">
        <f t="shared" si="23"/>
        <v>30</v>
      </c>
      <c r="K53" s="76">
        <f t="shared" si="24"/>
        <v>0</v>
      </c>
      <c r="L53" s="84">
        <f t="shared" si="25"/>
        <v>0</v>
      </c>
      <c r="M53" s="83">
        <f t="shared" si="26"/>
        <v>20</v>
      </c>
      <c r="N53" s="85">
        <f t="shared" si="14"/>
        <v>2</v>
      </c>
      <c r="O53" s="91"/>
      <c r="P53" s="133"/>
      <c r="Q53" s="134"/>
      <c r="R53" s="134"/>
      <c r="S53" s="135"/>
      <c r="T53" s="136"/>
      <c r="U53" s="137"/>
      <c r="V53" s="68"/>
      <c r="W53" s="69"/>
      <c r="X53" s="70"/>
      <c r="Y53" s="70"/>
      <c r="Z53" s="71"/>
      <c r="AA53" s="116"/>
      <c r="AB53" s="117"/>
      <c r="AC53" s="68"/>
      <c r="AD53" s="69"/>
      <c r="AE53" s="70">
        <v>30</v>
      </c>
      <c r="AF53" s="70"/>
      <c r="AG53" s="71"/>
      <c r="AH53" s="116">
        <v>20</v>
      </c>
      <c r="AI53" s="117">
        <v>2</v>
      </c>
      <c r="AJ53" s="68" t="s">
        <v>5</v>
      </c>
      <c r="AK53" s="69"/>
      <c r="AL53" s="70"/>
      <c r="AM53" s="70"/>
      <c r="AN53" s="71"/>
      <c r="AO53" s="116"/>
      <c r="AP53" s="117"/>
      <c r="AQ53" s="68"/>
      <c r="AR53" s="69"/>
      <c r="AS53" s="70"/>
      <c r="AT53" s="70"/>
      <c r="AU53" s="71"/>
      <c r="AV53" s="116"/>
      <c r="AW53" s="117"/>
      <c r="AX53" s="68"/>
      <c r="AY53" s="69"/>
      <c r="AZ53" s="70"/>
      <c r="BA53" s="70"/>
      <c r="BB53" s="71"/>
      <c r="BC53" s="116"/>
      <c r="BD53" s="117"/>
      <c r="BE53" s="68"/>
      <c r="BF53" s="69"/>
      <c r="BG53" s="70"/>
      <c r="BH53" s="70"/>
      <c r="BI53" s="71"/>
      <c r="BJ53" s="116"/>
      <c r="BK53" s="117"/>
      <c r="BL53" s="68"/>
      <c r="BM53" s="87">
        <f t="shared" si="16"/>
        <v>2</v>
      </c>
      <c r="BN53" s="88">
        <f t="shared" si="2"/>
        <v>0</v>
      </c>
      <c r="BO53" s="88">
        <f t="shared" si="17"/>
        <v>0</v>
      </c>
      <c r="BP53" s="88">
        <f t="shared" si="18"/>
        <v>2</v>
      </c>
      <c r="BQ53" s="89">
        <f t="shared" si="19"/>
        <v>0</v>
      </c>
      <c r="BR53" s="194">
        <f t="shared" si="20"/>
        <v>1.2</v>
      </c>
      <c r="BS53" s="195">
        <f t="shared" si="21"/>
        <v>0.8</v>
      </c>
    </row>
    <row r="54" spans="1:71" s="118" customFormat="1" ht="30" customHeight="1">
      <c r="A54" s="87">
        <v>43</v>
      </c>
      <c r="B54" s="156" t="s">
        <v>134</v>
      </c>
      <c r="C54" s="208" t="s">
        <v>214</v>
      </c>
      <c r="D54" s="70" t="s">
        <v>9</v>
      </c>
      <c r="E54" s="70" t="s">
        <v>10</v>
      </c>
      <c r="F54" s="70" t="s">
        <v>9</v>
      </c>
      <c r="G54" s="132" t="s">
        <v>9</v>
      </c>
      <c r="H54" s="83">
        <f t="shared" si="8"/>
        <v>30</v>
      </c>
      <c r="I54" s="76">
        <f t="shared" si="22"/>
        <v>0</v>
      </c>
      <c r="J54" s="76">
        <f t="shared" si="23"/>
        <v>30</v>
      </c>
      <c r="K54" s="76">
        <f t="shared" si="24"/>
        <v>0</v>
      </c>
      <c r="L54" s="84">
        <f t="shared" si="25"/>
        <v>0</v>
      </c>
      <c r="M54" s="83">
        <f t="shared" si="26"/>
        <v>20</v>
      </c>
      <c r="N54" s="85">
        <f t="shared" si="14"/>
        <v>2</v>
      </c>
      <c r="O54" s="91">
        <v>2</v>
      </c>
      <c r="P54" s="133"/>
      <c r="Q54" s="134"/>
      <c r="R54" s="134"/>
      <c r="S54" s="135"/>
      <c r="T54" s="136"/>
      <c r="U54" s="137"/>
      <c r="V54" s="68"/>
      <c r="W54" s="69"/>
      <c r="X54" s="70"/>
      <c r="Y54" s="70"/>
      <c r="Z54" s="71"/>
      <c r="AA54" s="116"/>
      <c r="AB54" s="117"/>
      <c r="AC54" s="68"/>
      <c r="AD54" s="69"/>
      <c r="AE54" s="70">
        <v>30</v>
      </c>
      <c r="AF54" s="70"/>
      <c r="AG54" s="71"/>
      <c r="AH54" s="116">
        <v>20</v>
      </c>
      <c r="AI54" s="117">
        <v>2</v>
      </c>
      <c r="AJ54" s="68" t="s">
        <v>5</v>
      </c>
      <c r="AK54" s="69"/>
      <c r="AL54" s="70"/>
      <c r="AM54" s="70"/>
      <c r="AN54" s="71"/>
      <c r="AO54" s="116"/>
      <c r="AP54" s="117"/>
      <c r="AQ54" s="68"/>
      <c r="AR54" s="69"/>
      <c r="AS54" s="70"/>
      <c r="AT54" s="70"/>
      <c r="AU54" s="71"/>
      <c r="AV54" s="116"/>
      <c r="AW54" s="117"/>
      <c r="AX54" s="68"/>
      <c r="AY54" s="69"/>
      <c r="AZ54" s="70"/>
      <c r="BA54" s="70"/>
      <c r="BB54" s="71"/>
      <c r="BC54" s="116"/>
      <c r="BD54" s="117"/>
      <c r="BE54" s="68"/>
      <c r="BF54" s="69"/>
      <c r="BG54" s="70"/>
      <c r="BH54" s="70"/>
      <c r="BI54" s="71"/>
      <c r="BJ54" s="116"/>
      <c r="BK54" s="117"/>
      <c r="BL54" s="68"/>
      <c r="BM54" s="87">
        <f t="shared" si="16"/>
        <v>2</v>
      </c>
      <c r="BN54" s="88">
        <f t="shared" si="2"/>
        <v>2</v>
      </c>
      <c r="BO54" s="88">
        <f t="shared" si="17"/>
        <v>30</v>
      </c>
      <c r="BP54" s="88">
        <f t="shared" si="18"/>
        <v>2</v>
      </c>
      <c r="BQ54" s="89">
        <f t="shared" si="19"/>
        <v>0</v>
      </c>
      <c r="BR54" s="194">
        <f t="shared" si="20"/>
        <v>1.2</v>
      </c>
      <c r="BS54" s="195">
        <f t="shared" si="21"/>
        <v>0.8</v>
      </c>
    </row>
    <row r="55" spans="1:71" s="118" customFormat="1" ht="30" customHeight="1">
      <c r="A55" s="87">
        <v>44</v>
      </c>
      <c r="B55" s="156" t="s">
        <v>135</v>
      </c>
      <c r="C55" s="208" t="s">
        <v>215</v>
      </c>
      <c r="D55" s="70" t="s">
        <v>9</v>
      </c>
      <c r="E55" s="70" t="s">
        <v>10</v>
      </c>
      <c r="F55" s="70" t="s">
        <v>9</v>
      </c>
      <c r="G55" s="132" t="s">
        <v>10</v>
      </c>
      <c r="H55" s="83">
        <f t="shared" si="8"/>
        <v>15</v>
      </c>
      <c r="I55" s="76">
        <f t="shared" si="22"/>
        <v>0</v>
      </c>
      <c r="J55" s="76">
        <f t="shared" si="23"/>
        <v>15</v>
      </c>
      <c r="K55" s="76">
        <f t="shared" si="24"/>
        <v>0</v>
      </c>
      <c r="L55" s="84">
        <f t="shared" si="25"/>
        <v>0</v>
      </c>
      <c r="M55" s="83">
        <f t="shared" si="26"/>
        <v>10</v>
      </c>
      <c r="N55" s="85">
        <f t="shared" si="14"/>
        <v>1</v>
      </c>
      <c r="O55" s="91"/>
      <c r="P55" s="133"/>
      <c r="Q55" s="134"/>
      <c r="R55" s="134"/>
      <c r="S55" s="135"/>
      <c r="T55" s="136"/>
      <c r="U55" s="137"/>
      <c r="V55" s="68"/>
      <c r="W55" s="69"/>
      <c r="X55" s="70"/>
      <c r="Y55" s="70"/>
      <c r="Z55" s="71"/>
      <c r="AA55" s="116"/>
      <c r="AB55" s="117"/>
      <c r="AC55" s="68"/>
      <c r="AD55" s="69"/>
      <c r="AE55" s="70">
        <v>15</v>
      </c>
      <c r="AF55" s="70"/>
      <c r="AG55" s="71"/>
      <c r="AH55" s="116">
        <v>10</v>
      </c>
      <c r="AI55" s="117">
        <v>1</v>
      </c>
      <c r="AJ55" s="68" t="s">
        <v>5</v>
      </c>
      <c r="AK55" s="69"/>
      <c r="AL55" s="70"/>
      <c r="AM55" s="70"/>
      <c r="AN55" s="71"/>
      <c r="AO55" s="116"/>
      <c r="AP55" s="117"/>
      <c r="AQ55" s="68"/>
      <c r="AR55" s="69"/>
      <c r="AS55" s="70"/>
      <c r="AT55" s="70"/>
      <c r="AU55" s="71"/>
      <c r="AV55" s="116"/>
      <c r="AW55" s="117"/>
      <c r="AX55" s="68"/>
      <c r="AY55" s="69"/>
      <c r="AZ55" s="70"/>
      <c r="BA55" s="70"/>
      <c r="BB55" s="71"/>
      <c r="BC55" s="116"/>
      <c r="BD55" s="117"/>
      <c r="BE55" s="68"/>
      <c r="BF55" s="69"/>
      <c r="BG55" s="70"/>
      <c r="BH55" s="70"/>
      <c r="BI55" s="71"/>
      <c r="BJ55" s="116"/>
      <c r="BK55" s="117"/>
      <c r="BL55" s="68"/>
      <c r="BM55" s="87">
        <f t="shared" si="16"/>
        <v>1</v>
      </c>
      <c r="BN55" s="88">
        <f t="shared" si="2"/>
        <v>0</v>
      </c>
      <c r="BO55" s="88">
        <f t="shared" si="17"/>
        <v>0</v>
      </c>
      <c r="BP55" s="88">
        <f t="shared" si="18"/>
        <v>1</v>
      </c>
      <c r="BQ55" s="89">
        <f t="shared" si="19"/>
        <v>0</v>
      </c>
      <c r="BR55" s="194">
        <f t="shared" si="20"/>
        <v>0.6</v>
      </c>
      <c r="BS55" s="195">
        <f t="shared" si="21"/>
        <v>0.4</v>
      </c>
    </row>
    <row r="56" spans="1:71" s="118" customFormat="1" ht="16.5" customHeight="1">
      <c r="A56" s="87">
        <v>45</v>
      </c>
      <c r="B56" s="155" t="s">
        <v>165</v>
      </c>
      <c r="C56" s="175" t="s">
        <v>166</v>
      </c>
      <c r="D56" s="70" t="s">
        <v>10</v>
      </c>
      <c r="E56" s="70" t="s">
        <v>10</v>
      </c>
      <c r="F56" s="70" t="s">
        <v>9</v>
      </c>
      <c r="G56" s="132" t="s">
        <v>9</v>
      </c>
      <c r="H56" s="83">
        <f t="shared" si="8"/>
        <v>30</v>
      </c>
      <c r="I56" s="76">
        <f t="shared" si="22"/>
        <v>0</v>
      </c>
      <c r="J56" s="76">
        <f t="shared" si="23"/>
        <v>30</v>
      </c>
      <c r="K56" s="76">
        <f t="shared" si="24"/>
        <v>0</v>
      </c>
      <c r="L56" s="84">
        <f t="shared" si="25"/>
        <v>0</v>
      </c>
      <c r="M56" s="83">
        <f t="shared" si="26"/>
        <v>20</v>
      </c>
      <c r="N56" s="85">
        <f t="shared" si="14"/>
        <v>2</v>
      </c>
      <c r="O56" s="91">
        <v>2</v>
      </c>
      <c r="P56" s="133"/>
      <c r="Q56" s="134"/>
      <c r="R56" s="134"/>
      <c r="S56" s="135"/>
      <c r="T56" s="136"/>
      <c r="U56" s="137"/>
      <c r="V56" s="68"/>
      <c r="W56" s="69"/>
      <c r="X56" s="70"/>
      <c r="Y56" s="70"/>
      <c r="Z56" s="71"/>
      <c r="AA56" s="116"/>
      <c r="AB56" s="117"/>
      <c r="AC56" s="68"/>
      <c r="AD56" s="69"/>
      <c r="AE56" s="70"/>
      <c r="AF56" s="70"/>
      <c r="AG56" s="71"/>
      <c r="AH56" s="116"/>
      <c r="AI56" s="117"/>
      <c r="AJ56" s="68"/>
      <c r="AK56" s="69"/>
      <c r="AL56" s="70"/>
      <c r="AM56" s="70"/>
      <c r="AN56" s="71"/>
      <c r="AO56" s="116"/>
      <c r="AP56" s="117"/>
      <c r="AQ56" s="68"/>
      <c r="AR56" s="69"/>
      <c r="AS56" s="70">
        <v>30</v>
      </c>
      <c r="AT56" s="70"/>
      <c r="AU56" s="71"/>
      <c r="AV56" s="116">
        <v>20</v>
      </c>
      <c r="AW56" s="117">
        <v>2</v>
      </c>
      <c r="AX56" s="68" t="s">
        <v>5</v>
      </c>
      <c r="AY56" s="69"/>
      <c r="AZ56" s="70"/>
      <c r="BA56" s="70"/>
      <c r="BB56" s="71"/>
      <c r="BC56" s="116"/>
      <c r="BD56" s="117"/>
      <c r="BE56" s="68"/>
      <c r="BF56" s="69"/>
      <c r="BG56" s="70"/>
      <c r="BH56" s="70"/>
      <c r="BI56" s="71"/>
      <c r="BJ56" s="116"/>
      <c r="BK56" s="117"/>
      <c r="BL56" s="68"/>
      <c r="BM56" s="87"/>
      <c r="BN56" s="88">
        <f t="shared" si="2"/>
        <v>2</v>
      </c>
      <c r="BO56" s="88"/>
      <c r="BP56" s="88">
        <f t="shared" si="18"/>
        <v>0</v>
      </c>
      <c r="BQ56" s="89">
        <f t="shared" si="19"/>
        <v>0</v>
      </c>
      <c r="BR56" s="194">
        <f t="shared" si="20"/>
        <v>1.2</v>
      </c>
      <c r="BS56" s="195">
        <f t="shared" si="21"/>
        <v>0.8</v>
      </c>
    </row>
    <row r="57" spans="1:71" s="118" customFormat="1" ht="16.5" customHeight="1">
      <c r="A57" s="87">
        <v>46</v>
      </c>
      <c r="B57" s="156" t="s">
        <v>170</v>
      </c>
      <c r="C57" s="175" t="s">
        <v>172</v>
      </c>
      <c r="D57" s="70" t="s">
        <v>10</v>
      </c>
      <c r="E57" s="70" t="s">
        <v>10</v>
      </c>
      <c r="F57" s="70" t="s">
        <v>9</v>
      </c>
      <c r="G57" s="132" t="s">
        <v>9</v>
      </c>
      <c r="H57" s="83">
        <f t="shared" si="8"/>
        <v>45</v>
      </c>
      <c r="I57" s="76">
        <f t="shared" si="22"/>
        <v>0</v>
      </c>
      <c r="J57" s="76">
        <f t="shared" si="23"/>
        <v>45</v>
      </c>
      <c r="K57" s="76">
        <f t="shared" si="24"/>
        <v>0</v>
      </c>
      <c r="L57" s="84">
        <f t="shared" si="25"/>
        <v>0</v>
      </c>
      <c r="M57" s="83">
        <f t="shared" si="26"/>
        <v>60</v>
      </c>
      <c r="N57" s="85">
        <f t="shared" si="14"/>
        <v>4</v>
      </c>
      <c r="O57" s="91">
        <v>4</v>
      </c>
      <c r="P57" s="133"/>
      <c r="Q57" s="134"/>
      <c r="R57" s="134"/>
      <c r="S57" s="135"/>
      <c r="T57" s="136"/>
      <c r="U57" s="137"/>
      <c r="V57" s="68"/>
      <c r="W57" s="69"/>
      <c r="X57" s="70"/>
      <c r="Y57" s="70"/>
      <c r="Z57" s="71"/>
      <c r="AA57" s="116"/>
      <c r="AB57" s="117"/>
      <c r="AC57" s="68"/>
      <c r="AD57" s="69"/>
      <c r="AE57" s="70"/>
      <c r="AF57" s="70"/>
      <c r="AG57" s="71"/>
      <c r="AH57" s="116"/>
      <c r="AI57" s="117"/>
      <c r="AJ57" s="68"/>
      <c r="AK57" s="69"/>
      <c r="AL57" s="70"/>
      <c r="AM57" s="70"/>
      <c r="AN57" s="71"/>
      <c r="AO57" s="116"/>
      <c r="AP57" s="117"/>
      <c r="AQ57" s="68"/>
      <c r="AR57" s="69"/>
      <c r="AS57" s="70"/>
      <c r="AT57" s="70"/>
      <c r="AU57" s="71"/>
      <c r="AV57" s="116"/>
      <c r="AW57" s="117"/>
      <c r="AX57" s="68"/>
      <c r="AY57" s="69"/>
      <c r="AZ57" s="70">
        <v>45</v>
      </c>
      <c r="BA57" s="70"/>
      <c r="BB57" s="71"/>
      <c r="BC57" s="116">
        <v>60</v>
      </c>
      <c r="BD57" s="117">
        <v>4</v>
      </c>
      <c r="BE57" s="68" t="s">
        <v>5</v>
      </c>
      <c r="BF57" s="69"/>
      <c r="BG57" s="70"/>
      <c r="BH57" s="70"/>
      <c r="BI57" s="71"/>
      <c r="BJ57" s="116"/>
      <c r="BK57" s="117"/>
      <c r="BL57" s="68"/>
      <c r="BM57" s="87"/>
      <c r="BN57" s="88">
        <f t="shared" si="2"/>
        <v>4</v>
      </c>
      <c r="BO57" s="88"/>
      <c r="BP57" s="88">
        <f t="shared" si="18"/>
        <v>0</v>
      </c>
      <c r="BQ57" s="89">
        <f t="shared" si="19"/>
        <v>0</v>
      </c>
      <c r="BR57" s="194">
        <f t="shared" si="20"/>
        <v>1.7142857142857142</v>
      </c>
      <c r="BS57" s="195">
        <f t="shared" si="21"/>
        <v>2.2857142857142856</v>
      </c>
    </row>
    <row r="58" spans="1:71" s="118" customFormat="1" ht="16.5" customHeight="1">
      <c r="A58" s="87">
        <v>47</v>
      </c>
      <c r="B58" s="156" t="s">
        <v>171</v>
      </c>
      <c r="C58" s="175" t="s">
        <v>173</v>
      </c>
      <c r="D58" s="70" t="s">
        <v>10</v>
      </c>
      <c r="E58" s="70" t="s">
        <v>10</v>
      </c>
      <c r="F58" s="70" t="s">
        <v>9</v>
      </c>
      <c r="G58" s="132" t="s">
        <v>9</v>
      </c>
      <c r="H58" s="83">
        <f t="shared" si="8"/>
        <v>15</v>
      </c>
      <c r="I58" s="76">
        <f t="shared" si="22"/>
        <v>0</v>
      </c>
      <c r="J58" s="76">
        <f t="shared" si="23"/>
        <v>15</v>
      </c>
      <c r="K58" s="76">
        <f t="shared" si="24"/>
        <v>0</v>
      </c>
      <c r="L58" s="84">
        <f t="shared" si="25"/>
        <v>0</v>
      </c>
      <c r="M58" s="83">
        <f t="shared" si="26"/>
        <v>10</v>
      </c>
      <c r="N58" s="85">
        <f t="shared" si="14"/>
        <v>1</v>
      </c>
      <c r="O58" s="91">
        <v>1</v>
      </c>
      <c r="P58" s="133"/>
      <c r="Q58" s="134"/>
      <c r="R58" s="134"/>
      <c r="S58" s="135"/>
      <c r="T58" s="136"/>
      <c r="U58" s="137"/>
      <c r="V58" s="68"/>
      <c r="W58" s="69"/>
      <c r="X58" s="70"/>
      <c r="Y58" s="70"/>
      <c r="Z58" s="71"/>
      <c r="AA58" s="116"/>
      <c r="AB58" s="117"/>
      <c r="AC58" s="68"/>
      <c r="AD58" s="69"/>
      <c r="AE58" s="70"/>
      <c r="AF58" s="70"/>
      <c r="AG58" s="71"/>
      <c r="AH58" s="116"/>
      <c r="AI58" s="117"/>
      <c r="AJ58" s="68"/>
      <c r="AK58" s="69"/>
      <c r="AL58" s="70"/>
      <c r="AM58" s="70"/>
      <c r="AN58" s="71"/>
      <c r="AO58" s="116"/>
      <c r="AP58" s="117"/>
      <c r="AQ58" s="68"/>
      <c r="AR58" s="69"/>
      <c r="AS58" s="70"/>
      <c r="AT58" s="70"/>
      <c r="AU58" s="71"/>
      <c r="AV58" s="116"/>
      <c r="AW58" s="117"/>
      <c r="AX58" s="68"/>
      <c r="AY58" s="69"/>
      <c r="AZ58" s="70">
        <v>15</v>
      </c>
      <c r="BA58" s="70"/>
      <c r="BB58" s="71"/>
      <c r="BC58" s="116">
        <v>10</v>
      </c>
      <c r="BD58" s="117">
        <v>1</v>
      </c>
      <c r="BE58" s="68" t="s">
        <v>5</v>
      </c>
      <c r="BF58" s="69"/>
      <c r="BG58" s="70"/>
      <c r="BH58" s="70"/>
      <c r="BI58" s="71"/>
      <c r="BJ58" s="116"/>
      <c r="BK58" s="117"/>
      <c r="BL58" s="68"/>
      <c r="BM58" s="87"/>
      <c r="BN58" s="88">
        <f t="shared" si="2"/>
        <v>1</v>
      </c>
      <c r="BO58" s="88"/>
      <c r="BP58" s="88">
        <f t="shared" si="18"/>
        <v>0</v>
      </c>
      <c r="BQ58" s="89">
        <f t="shared" si="19"/>
        <v>0</v>
      </c>
      <c r="BR58" s="194">
        <f t="shared" si="20"/>
        <v>0.6</v>
      </c>
      <c r="BS58" s="195">
        <f t="shared" si="21"/>
        <v>0.4</v>
      </c>
    </row>
    <row r="59" spans="1:71" s="118" customFormat="1" ht="16.5" customHeight="1">
      <c r="A59" s="87">
        <v>48</v>
      </c>
      <c r="B59" s="208" t="s">
        <v>163</v>
      </c>
      <c r="C59" s="175" t="s">
        <v>164</v>
      </c>
      <c r="D59" s="70" t="s">
        <v>10</v>
      </c>
      <c r="E59" s="70" t="s">
        <v>10</v>
      </c>
      <c r="F59" s="70" t="s">
        <v>9</v>
      </c>
      <c r="G59" s="132" t="s">
        <v>9</v>
      </c>
      <c r="H59" s="83">
        <f t="shared" si="8"/>
        <v>45</v>
      </c>
      <c r="I59" s="76">
        <f t="shared" si="22"/>
        <v>0</v>
      </c>
      <c r="J59" s="76">
        <f t="shared" si="23"/>
        <v>45</v>
      </c>
      <c r="K59" s="76">
        <f t="shared" si="24"/>
        <v>0</v>
      </c>
      <c r="L59" s="84">
        <f t="shared" si="25"/>
        <v>0</v>
      </c>
      <c r="M59" s="83">
        <f t="shared" si="26"/>
        <v>30</v>
      </c>
      <c r="N59" s="85">
        <f t="shared" si="14"/>
        <v>3</v>
      </c>
      <c r="O59" s="91">
        <v>3</v>
      </c>
      <c r="P59" s="133"/>
      <c r="Q59" s="134"/>
      <c r="R59" s="134"/>
      <c r="S59" s="135"/>
      <c r="T59" s="136"/>
      <c r="U59" s="137"/>
      <c r="V59" s="68"/>
      <c r="W59" s="69"/>
      <c r="X59" s="70"/>
      <c r="Y59" s="70"/>
      <c r="Z59" s="71"/>
      <c r="AA59" s="116"/>
      <c r="AB59" s="117"/>
      <c r="AC59" s="68"/>
      <c r="AD59" s="69"/>
      <c r="AE59" s="70"/>
      <c r="AF59" s="70"/>
      <c r="AG59" s="71"/>
      <c r="AH59" s="116"/>
      <c r="AI59" s="117"/>
      <c r="AJ59" s="68"/>
      <c r="AK59" s="69"/>
      <c r="AL59" s="70"/>
      <c r="AM59" s="70"/>
      <c r="AN59" s="71"/>
      <c r="AO59" s="116"/>
      <c r="AP59" s="117"/>
      <c r="AQ59" s="68"/>
      <c r="AR59" s="69"/>
      <c r="AS59" s="70"/>
      <c r="AT59" s="70"/>
      <c r="AU59" s="71"/>
      <c r="AV59" s="116"/>
      <c r="AW59" s="117"/>
      <c r="AX59" s="68"/>
      <c r="AY59" s="69"/>
      <c r="AZ59" s="70">
        <v>45</v>
      </c>
      <c r="BA59" s="70"/>
      <c r="BB59" s="71"/>
      <c r="BC59" s="116">
        <v>30</v>
      </c>
      <c r="BD59" s="117">
        <v>3</v>
      </c>
      <c r="BE59" s="68" t="s">
        <v>5</v>
      </c>
      <c r="BF59" s="69"/>
      <c r="BG59" s="70"/>
      <c r="BH59" s="70"/>
      <c r="BI59" s="71"/>
      <c r="BJ59" s="116"/>
      <c r="BK59" s="117"/>
      <c r="BL59" s="68"/>
      <c r="BM59" s="87">
        <f t="shared" si="16"/>
        <v>3</v>
      </c>
      <c r="BN59" s="88">
        <f t="shared" si="2"/>
        <v>3</v>
      </c>
      <c r="BO59" s="88">
        <f t="shared" si="17"/>
        <v>45</v>
      </c>
      <c r="BP59" s="88">
        <f t="shared" si="18"/>
        <v>0</v>
      </c>
      <c r="BQ59" s="89">
        <f t="shared" si="19"/>
        <v>0</v>
      </c>
      <c r="BR59" s="194">
        <f t="shared" si="20"/>
        <v>1.7999999999999998</v>
      </c>
      <c r="BS59" s="195">
        <f t="shared" si="21"/>
        <v>1.2000000000000002</v>
      </c>
    </row>
    <row r="60" spans="1:71" s="118" customFormat="1" ht="16.5" customHeight="1">
      <c r="A60" s="87">
        <v>49</v>
      </c>
      <c r="B60" s="155" t="s">
        <v>169</v>
      </c>
      <c r="C60" s="175" t="s">
        <v>216</v>
      </c>
      <c r="D60" s="70" t="s">
        <v>10</v>
      </c>
      <c r="E60" s="70" t="s">
        <v>10</v>
      </c>
      <c r="F60" s="70" t="s">
        <v>9</v>
      </c>
      <c r="G60" s="132" t="s">
        <v>10</v>
      </c>
      <c r="H60" s="83">
        <f t="shared" si="8"/>
        <v>45</v>
      </c>
      <c r="I60" s="76">
        <f t="shared" si="22"/>
        <v>0</v>
      </c>
      <c r="J60" s="76">
        <f t="shared" si="23"/>
        <v>45</v>
      </c>
      <c r="K60" s="76">
        <f t="shared" si="24"/>
        <v>0</v>
      </c>
      <c r="L60" s="84">
        <f t="shared" si="25"/>
        <v>0</v>
      </c>
      <c r="M60" s="83">
        <f t="shared" si="26"/>
        <v>30</v>
      </c>
      <c r="N60" s="85">
        <f t="shared" si="14"/>
        <v>3</v>
      </c>
      <c r="O60" s="91"/>
      <c r="P60" s="133"/>
      <c r="Q60" s="134"/>
      <c r="R60" s="134"/>
      <c r="S60" s="135"/>
      <c r="T60" s="136"/>
      <c r="U60" s="137"/>
      <c r="V60" s="68"/>
      <c r="W60" s="69"/>
      <c r="X60" s="70"/>
      <c r="Y60" s="70"/>
      <c r="Z60" s="71"/>
      <c r="AA60" s="116"/>
      <c r="AB60" s="117"/>
      <c r="AC60" s="68"/>
      <c r="AD60" s="69"/>
      <c r="AE60" s="70"/>
      <c r="AF60" s="70"/>
      <c r="AG60" s="71"/>
      <c r="AH60" s="116"/>
      <c r="AI60" s="117"/>
      <c r="AJ60" s="68"/>
      <c r="AK60" s="69"/>
      <c r="AL60" s="70"/>
      <c r="AM60" s="70"/>
      <c r="AN60" s="71"/>
      <c r="AO60" s="116"/>
      <c r="AP60" s="117"/>
      <c r="AQ60" s="68"/>
      <c r="AR60" s="69"/>
      <c r="AS60" s="70">
        <v>15</v>
      </c>
      <c r="AT60" s="70"/>
      <c r="AU60" s="71"/>
      <c r="AV60" s="116">
        <v>10</v>
      </c>
      <c r="AW60" s="117">
        <v>1</v>
      </c>
      <c r="AX60" s="68" t="s">
        <v>5</v>
      </c>
      <c r="AY60" s="69"/>
      <c r="AZ60" s="70">
        <v>30</v>
      </c>
      <c r="BA60" s="70"/>
      <c r="BB60" s="71"/>
      <c r="BC60" s="116">
        <v>20</v>
      </c>
      <c r="BD60" s="117">
        <v>2</v>
      </c>
      <c r="BE60" s="68" t="s">
        <v>5</v>
      </c>
      <c r="BF60" s="69"/>
      <c r="BG60" s="70"/>
      <c r="BH60" s="70"/>
      <c r="BI60" s="71"/>
      <c r="BJ60" s="116"/>
      <c r="BK60" s="117"/>
      <c r="BL60" s="68"/>
      <c r="BM60" s="87">
        <f t="shared" si="16"/>
        <v>3</v>
      </c>
      <c r="BN60" s="88">
        <f t="shared" si="2"/>
        <v>0</v>
      </c>
      <c r="BO60" s="88">
        <f t="shared" si="17"/>
        <v>0</v>
      </c>
      <c r="BP60" s="88">
        <f t="shared" si="18"/>
        <v>0</v>
      </c>
      <c r="BQ60" s="89">
        <f t="shared" si="19"/>
        <v>0</v>
      </c>
      <c r="BR60" s="194">
        <f t="shared" si="20"/>
        <v>1.7999999999999998</v>
      </c>
      <c r="BS60" s="195">
        <f t="shared" si="21"/>
        <v>1.2000000000000002</v>
      </c>
    </row>
    <row r="61" spans="1:71" s="118" customFormat="1" ht="16.5" customHeight="1">
      <c r="A61" s="87">
        <v>50</v>
      </c>
      <c r="B61" s="156" t="s">
        <v>55</v>
      </c>
      <c r="C61" s="181" t="s">
        <v>230</v>
      </c>
      <c r="D61" s="70" t="s">
        <v>9</v>
      </c>
      <c r="E61" s="70" t="s">
        <v>9</v>
      </c>
      <c r="F61" s="70" t="s">
        <v>10</v>
      </c>
      <c r="G61" s="132" t="s">
        <v>9</v>
      </c>
      <c r="H61" s="83">
        <f t="shared" si="8"/>
        <v>90</v>
      </c>
      <c r="I61" s="76">
        <f t="shared" si="22"/>
        <v>0</v>
      </c>
      <c r="J61" s="76">
        <f t="shared" si="23"/>
        <v>90</v>
      </c>
      <c r="K61" s="76">
        <f t="shared" si="24"/>
        <v>0</v>
      </c>
      <c r="L61" s="84">
        <f t="shared" si="25"/>
        <v>0</v>
      </c>
      <c r="M61" s="83">
        <f t="shared" si="26"/>
        <v>60</v>
      </c>
      <c r="N61" s="85">
        <f t="shared" si="14"/>
        <v>0</v>
      </c>
      <c r="O61" s="91"/>
      <c r="P61" s="133"/>
      <c r="Q61" s="134"/>
      <c r="R61" s="134"/>
      <c r="S61" s="135"/>
      <c r="T61" s="136"/>
      <c r="U61" s="137"/>
      <c r="V61" s="68"/>
      <c r="W61" s="69"/>
      <c r="X61" s="70">
        <v>30</v>
      </c>
      <c r="Y61" s="70"/>
      <c r="Z61" s="71"/>
      <c r="AA61" s="116">
        <v>20</v>
      </c>
      <c r="AB61" s="117"/>
      <c r="AC61" s="68" t="s">
        <v>6</v>
      </c>
      <c r="AD61" s="69"/>
      <c r="AE61" s="70">
        <v>30</v>
      </c>
      <c r="AF61" s="70"/>
      <c r="AG61" s="71"/>
      <c r="AH61" s="116">
        <v>20</v>
      </c>
      <c r="AI61" s="117"/>
      <c r="AJ61" s="68" t="s">
        <v>6</v>
      </c>
      <c r="AK61" s="69"/>
      <c r="AL61" s="70">
        <v>30</v>
      </c>
      <c r="AM61" s="70"/>
      <c r="AN61" s="71"/>
      <c r="AO61" s="116">
        <v>20</v>
      </c>
      <c r="AP61" s="117"/>
      <c r="AQ61" s="68" t="s">
        <v>6</v>
      </c>
      <c r="AR61" s="69"/>
      <c r="AS61" s="70"/>
      <c r="AT61" s="70"/>
      <c r="AU61" s="71"/>
      <c r="AV61" s="116"/>
      <c r="AW61" s="117"/>
      <c r="AX61" s="68"/>
      <c r="AY61" s="69"/>
      <c r="AZ61" s="70"/>
      <c r="BA61" s="70"/>
      <c r="BB61" s="71"/>
      <c r="BC61" s="116"/>
      <c r="BD61" s="117"/>
      <c r="BE61" s="68"/>
      <c r="BF61" s="69"/>
      <c r="BG61" s="70"/>
      <c r="BH61" s="70"/>
      <c r="BI61" s="71"/>
      <c r="BJ61" s="116"/>
      <c r="BK61" s="117"/>
      <c r="BL61" s="68"/>
      <c r="BM61" s="87">
        <f t="shared" si="16"/>
        <v>0</v>
      </c>
      <c r="BN61" s="88">
        <f t="shared" si="2"/>
        <v>0</v>
      </c>
      <c r="BO61" s="88">
        <f t="shared" si="17"/>
        <v>90</v>
      </c>
      <c r="BP61" s="88">
        <f t="shared" si="18"/>
        <v>0</v>
      </c>
      <c r="BQ61" s="89">
        <f t="shared" si="19"/>
        <v>0</v>
      </c>
      <c r="BR61" s="194">
        <f t="shared" si="20"/>
        <v>0</v>
      </c>
      <c r="BS61" s="195">
        <f t="shared" si="21"/>
        <v>0</v>
      </c>
    </row>
    <row r="62" spans="1:71" s="118" customFormat="1" ht="16.5" customHeight="1">
      <c r="A62" s="87">
        <v>51</v>
      </c>
      <c r="B62" s="154" t="s">
        <v>41</v>
      </c>
      <c r="C62" s="189" t="s">
        <v>225</v>
      </c>
      <c r="D62" s="119" t="s">
        <v>9</v>
      </c>
      <c r="E62" s="119"/>
      <c r="F62" s="119"/>
      <c r="G62" s="120" t="s">
        <v>10</v>
      </c>
      <c r="H62" s="83">
        <f t="shared" si="8"/>
        <v>15</v>
      </c>
      <c r="I62" s="76">
        <f t="shared" si="22"/>
        <v>15</v>
      </c>
      <c r="J62" s="76">
        <f t="shared" si="23"/>
        <v>0</v>
      </c>
      <c r="K62" s="76">
        <f t="shared" si="24"/>
        <v>0</v>
      </c>
      <c r="L62" s="84">
        <f t="shared" si="25"/>
        <v>0</v>
      </c>
      <c r="M62" s="83">
        <f t="shared" si="26"/>
        <v>0</v>
      </c>
      <c r="N62" s="85">
        <f t="shared" si="14"/>
        <v>1</v>
      </c>
      <c r="O62" s="90"/>
      <c r="P62" s="121"/>
      <c r="Q62" s="122"/>
      <c r="R62" s="122"/>
      <c r="S62" s="123"/>
      <c r="T62" s="124"/>
      <c r="U62" s="125"/>
      <c r="V62" s="126"/>
      <c r="W62" s="127">
        <v>15</v>
      </c>
      <c r="X62" s="119"/>
      <c r="Y62" s="119"/>
      <c r="Z62" s="128"/>
      <c r="AA62" s="129"/>
      <c r="AB62" s="130">
        <v>1</v>
      </c>
      <c r="AC62" s="126" t="s">
        <v>6</v>
      </c>
      <c r="AD62" s="127"/>
      <c r="AE62" s="119"/>
      <c r="AF62" s="119"/>
      <c r="AG62" s="128"/>
      <c r="AH62" s="129"/>
      <c r="AI62" s="130"/>
      <c r="AJ62" s="126"/>
      <c r="AK62" s="127"/>
      <c r="AL62" s="119"/>
      <c r="AM62" s="119"/>
      <c r="AN62" s="128"/>
      <c r="AO62" s="129"/>
      <c r="AP62" s="130"/>
      <c r="AQ62" s="126"/>
      <c r="AR62" s="127"/>
      <c r="AS62" s="119"/>
      <c r="AT62" s="119"/>
      <c r="AU62" s="128"/>
      <c r="AV62" s="129"/>
      <c r="AW62" s="130"/>
      <c r="AX62" s="126"/>
      <c r="AY62" s="127"/>
      <c r="AZ62" s="119"/>
      <c r="BA62" s="119"/>
      <c r="BB62" s="128"/>
      <c r="BC62" s="129"/>
      <c r="BD62" s="130"/>
      <c r="BE62" s="126"/>
      <c r="BF62" s="127"/>
      <c r="BG62" s="119"/>
      <c r="BH62" s="119"/>
      <c r="BI62" s="128"/>
      <c r="BJ62" s="129"/>
      <c r="BK62" s="130"/>
      <c r="BL62" s="126"/>
      <c r="BM62" s="87">
        <f t="shared" si="16"/>
        <v>0</v>
      </c>
      <c r="BN62" s="88">
        <f t="shared" si="2"/>
        <v>0</v>
      </c>
      <c r="BO62" s="88">
        <f t="shared" si="17"/>
        <v>0</v>
      </c>
      <c r="BP62" s="88">
        <f t="shared" si="18"/>
        <v>1</v>
      </c>
      <c r="BQ62" s="89">
        <f t="shared" si="19"/>
        <v>0</v>
      </c>
      <c r="BR62" s="194">
        <f t="shared" si="20"/>
        <v>1</v>
      </c>
      <c r="BS62" s="195">
        <f t="shared" si="21"/>
        <v>0</v>
      </c>
    </row>
    <row r="63" spans="1:71" s="118" customFormat="1" ht="16.5" customHeight="1">
      <c r="A63" s="87">
        <v>52</v>
      </c>
      <c r="B63" s="154" t="s">
        <v>54</v>
      </c>
      <c r="C63" s="189" t="s">
        <v>226</v>
      </c>
      <c r="D63" s="119"/>
      <c r="E63" s="119"/>
      <c r="F63" s="119"/>
      <c r="G63" s="120" t="s">
        <v>10</v>
      </c>
      <c r="H63" s="83">
        <f t="shared" si="8"/>
        <v>0</v>
      </c>
      <c r="I63" s="76">
        <f t="shared" si="22"/>
        <v>0</v>
      </c>
      <c r="J63" s="76">
        <f t="shared" si="23"/>
        <v>0</v>
      </c>
      <c r="K63" s="76">
        <f t="shared" si="24"/>
        <v>0</v>
      </c>
      <c r="L63" s="84">
        <f t="shared" si="25"/>
        <v>0</v>
      </c>
      <c r="M63" s="83">
        <f t="shared" si="26"/>
        <v>240</v>
      </c>
      <c r="N63" s="85">
        <f t="shared" si="14"/>
        <v>8</v>
      </c>
      <c r="O63" s="91"/>
      <c r="P63" s="133"/>
      <c r="Q63" s="134"/>
      <c r="R63" s="134"/>
      <c r="S63" s="135"/>
      <c r="T63" s="136"/>
      <c r="U63" s="137"/>
      <c r="V63" s="68"/>
      <c r="W63" s="69"/>
      <c r="X63" s="70"/>
      <c r="Y63" s="70"/>
      <c r="Z63" s="71"/>
      <c r="AA63" s="116"/>
      <c r="AB63" s="117"/>
      <c r="AC63" s="68"/>
      <c r="AD63" s="69"/>
      <c r="AE63" s="70"/>
      <c r="AF63" s="70"/>
      <c r="AG63" s="71"/>
      <c r="AH63" s="116"/>
      <c r="AI63" s="117"/>
      <c r="AJ63" s="68"/>
      <c r="AK63" s="69"/>
      <c r="AL63" s="70"/>
      <c r="AM63" s="70"/>
      <c r="AN63" s="71"/>
      <c r="AO63" s="116"/>
      <c r="AP63" s="117"/>
      <c r="AQ63" s="68"/>
      <c r="AR63" s="69"/>
      <c r="AS63" s="70"/>
      <c r="AT63" s="70"/>
      <c r="AU63" s="71"/>
      <c r="AV63" s="116">
        <v>120</v>
      </c>
      <c r="AW63" s="117">
        <v>4</v>
      </c>
      <c r="AX63" s="68" t="s">
        <v>6</v>
      </c>
      <c r="AY63" s="69"/>
      <c r="AZ63" s="70"/>
      <c r="BA63" s="70"/>
      <c r="BB63" s="71"/>
      <c r="BC63" s="116">
        <v>120</v>
      </c>
      <c r="BD63" s="117">
        <v>4</v>
      </c>
      <c r="BE63" s="68" t="s">
        <v>6</v>
      </c>
      <c r="BF63" s="69"/>
      <c r="BG63" s="70"/>
      <c r="BH63" s="70"/>
      <c r="BI63" s="71"/>
      <c r="BJ63" s="116"/>
      <c r="BK63" s="117"/>
      <c r="BL63" s="68"/>
      <c r="BM63" s="87">
        <f t="shared" si="16"/>
        <v>0</v>
      </c>
      <c r="BN63" s="88">
        <f t="shared" si="2"/>
        <v>0</v>
      </c>
      <c r="BO63" s="88">
        <f t="shared" si="17"/>
        <v>0</v>
      </c>
      <c r="BP63" s="88">
        <f t="shared" si="18"/>
        <v>0</v>
      </c>
      <c r="BQ63" s="89">
        <f t="shared" si="19"/>
        <v>0</v>
      </c>
      <c r="BR63" s="194">
        <f t="shared" si="20"/>
        <v>0</v>
      </c>
      <c r="BS63" s="195">
        <f t="shared" si="21"/>
        <v>8</v>
      </c>
    </row>
    <row r="64" spans="1:71" s="118" customFormat="1" ht="16.5" customHeight="1" thickBot="1">
      <c r="A64" s="87">
        <v>53</v>
      </c>
      <c r="B64" s="159" t="s">
        <v>27</v>
      </c>
      <c r="C64" s="190" t="s">
        <v>227</v>
      </c>
      <c r="D64" s="140"/>
      <c r="E64" s="140"/>
      <c r="F64" s="140"/>
      <c r="G64" s="141" t="s">
        <v>9</v>
      </c>
      <c r="H64" s="92">
        <f t="shared" si="8"/>
        <v>960</v>
      </c>
      <c r="I64" s="93">
        <f t="shared" si="22"/>
        <v>0</v>
      </c>
      <c r="J64" s="93">
        <f t="shared" si="23"/>
        <v>0</v>
      </c>
      <c r="K64" s="93">
        <f t="shared" si="24"/>
        <v>0</v>
      </c>
      <c r="L64" s="82">
        <f t="shared" si="25"/>
        <v>960</v>
      </c>
      <c r="M64" s="92">
        <f t="shared" si="26"/>
        <v>0</v>
      </c>
      <c r="N64" s="94">
        <f t="shared" si="14"/>
        <v>35</v>
      </c>
      <c r="O64" s="95">
        <v>35</v>
      </c>
      <c r="P64" s="142"/>
      <c r="Q64" s="143"/>
      <c r="R64" s="143"/>
      <c r="S64" s="144"/>
      <c r="T64" s="145"/>
      <c r="U64" s="146"/>
      <c r="V64" s="147"/>
      <c r="W64" s="148"/>
      <c r="X64" s="139"/>
      <c r="Y64" s="139"/>
      <c r="Z64" s="149"/>
      <c r="AA64" s="150"/>
      <c r="AB64" s="151"/>
      <c r="AC64" s="147"/>
      <c r="AD64" s="148"/>
      <c r="AE64" s="139"/>
      <c r="AF64" s="139"/>
      <c r="AG64" s="149"/>
      <c r="AH64" s="150"/>
      <c r="AI64" s="151"/>
      <c r="AJ64" s="147"/>
      <c r="AK64" s="148"/>
      <c r="AL64" s="139"/>
      <c r="AM64" s="139"/>
      <c r="AN64" s="149">
        <v>160</v>
      </c>
      <c r="AO64" s="150"/>
      <c r="AP64" s="151">
        <v>7</v>
      </c>
      <c r="AQ64" s="147" t="s">
        <v>5</v>
      </c>
      <c r="AR64" s="148"/>
      <c r="AS64" s="139"/>
      <c r="AT64" s="139"/>
      <c r="AU64" s="149">
        <v>400</v>
      </c>
      <c r="AV64" s="150"/>
      <c r="AW64" s="151">
        <v>14</v>
      </c>
      <c r="AX64" s="147" t="s">
        <v>5</v>
      </c>
      <c r="AY64" s="148"/>
      <c r="AZ64" s="139"/>
      <c r="BA64" s="139"/>
      <c r="BB64" s="149">
        <v>400</v>
      </c>
      <c r="BC64" s="150"/>
      <c r="BD64" s="151">
        <v>14</v>
      </c>
      <c r="BE64" s="147" t="s">
        <v>5</v>
      </c>
      <c r="BF64" s="148"/>
      <c r="BG64" s="139"/>
      <c r="BH64" s="139"/>
      <c r="BI64" s="149"/>
      <c r="BJ64" s="150"/>
      <c r="BK64" s="151"/>
      <c r="BL64" s="147"/>
      <c r="BM64" s="79">
        <f t="shared" si="16"/>
        <v>0</v>
      </c>
      <c r="BN64" s="88">
        <f t="shared" si="2"/>
        <v>35</v>
      </c>
      <c r="BO64" s="80">
        <f t="shared" si="17"/>
        <v>960</v>
      </c>
      <c r="BP64" s="88">
        <f t="shared" si="18"/>
        <v>0</v>
      </c>
      <c r="BQ64" s="81">
        <f t="shared" si="19"/>
        <v>0</v>
      </c>
      <c r="BR64" s="196">
        <f t="shared" si="20"/>
        <v>35</v>
      </c>
      <c r="BS64" s="197">
        <f t="shared" si="21"/>
        <v>0</v>
      </c>
    </row>
    <row r="65" spans="1:71" s="118" customFormat="1" ht="16.5" customHeight="1">
      <c r="A65" s="269" t="s">
        <v>62</v>
      </c>
      <c r="B65" s="268"/>
      <c r="C65" s="268"/>
      <c r="D65" s="268"/>
      <c r="E65" s="268"/>
      <c r="F65" s="268"/>
      <c r="G65" s="255"/>
      <c r="H65" s="275">
        <f aca="true" t="shared" si="27" ref="H65:O65">SUM(H12:H64)</f>
        <v>2640</v>
      </c>
      <c r="I65" s="75">
        <f t="shared" si="27"/>
        <v>435</v>
      </c>
      <c r="J65" s="73">
        <f t="shared" si="27"/>
        <v>1230</v>
      </c>
      <c r="K65" s="73">
        <f t="shared" si="27"/>
        <v>15</v>
      </c>
      <c r="L65" s="255">
        <f t="shared" si="27"/>
        <v>960</v>
      </c>
      <c r="M65" s="275">
        <f t="shared" si="27"/>
        <v>1345</v>
      </c>
      <c r="N65" s="253">
        <f t="shared" si="27"/>
        <v>147</v>
      </c>
      <c r="O65" s="253">
        <f t="shared" si="27"/>
        <v>87</v>
      </c>
      <c r="P65" s="75">
        <f>SUM(P12:P62)</f>
        <v>180</v>
      </c>
      <c r="Q65" s="73">
        <f>SUM(Q12:Q62)</f>
        <v>270</v>
      </c>
      <c r="R65" s="73">
        <f>SUM(R12:R62)</f>
        <v>0</v>
      </c>
      <c r="S65" s="255">
        <f>SUM(S12:S64)</f>
        <v>0</v>
      </c>
      <c r="T65" s="275">
        <f>SUM(T12:T64)</f>
        <v>300</v>
      </c>
      <c r="U65" s="253">
        <f>SUM(U12:U64)</f>
        <v>30</v>
      </c>
      <c r="V65" s="277">
        <f>COUNTIF(V12:V64,"E")</f>
        <v>7</v>
      </c>
      <c r="W65" s="75">
        <f>SUM(W12:W62)</f>
        <v>180</v>
      </c>
      <c r="X65" s="73">
        <f>SUM(X12:X62)</f>
        <v>285</v>
      </c>
      <c r="Y65" s="73">
        <f>SUM(Y12:Y62)</f>
        <v>15</v>
      </c>
      <c r="Z65" s="255">
        <f>SUM(Z12:Z64)</f>
        <v>0</v>
      </c>
      <c r="AA65" s="275">
        <f>SUM(AA12:AA64)</f>
        <v>310</v>
      </c>
      <c r="AB65" s="253">
        <f>SUM(AB12:AB64)</f>
        <v>30</v>
      </c>
      <c r="AC65" s="277">
        <f>COUNTIF(AC12:AC64,"E")</f>
        <v>6</v>
      </c>
      <c r="AD65" s="75">
        <f>SUM(AD12:AD62)</f>
        <v>75</v>
      </c>
      <c r="AE65" s="73">
        <f>SUM(AE12:AE62)</f>
        <v>435</v>
      </c>
      <c r="AF65" s="73">
        <f>SUM(AF12:AF62)</f>
        <v>0</v>
      </c>
      <c r="AG65" s="255">
        <f>SUM(AG12:AG64)</f>
        <v>0</v>
      </c>
      <c r="AH65" s="275">
        <f>SUM(AH12:AH64)</f>
        <v>320</v>
      </c>
      <c r="AI65" s="253">
        <f>SUM(AI12:AI64)</f>
        <v>30</v>
      </c>
      <c r="AJ65" s="277">
        <f>COUNTIF(AJ12:AJ64,"E")</f>
        <v>0</v>
      </c>
      <c r="AK65" s="75">
        <f>SUM(AK12:AK62)</f>
        <v>0</v>
      </c>
      <c r="AL65" s="73">
        <f>SUM(AL12:AL62)</f>
        <v>60</v>
      </c>
      <c r="AM65" s="73">
        <f>SUM(AM12:AM62)</f>
        <v>0</v>
      </c>
      <c r="AN65" s="255">
        <f>SUM(AN12:AN64)</f>
        <v>160</v>
      </c>
      <c r="AO65" s="275">
        <f>SUM(AO12:AO64)</f>
        <v>25</v>
      </c>
      <c r="AP65" s="253">
        <f>SUM(AP12:AP64)</f>
        <v>8</v>
      </c>
      <c r="AQ65" s="277">
        <f>COUNTIF(AQ12:AQ64,"E")</f>
        <v>0</v>
      </c>
      <c r="AR65" s="75">
        <f>SUM(AR12:AR62)</f>
        <v>0</v>
      </c>
      <c r="AS65" s="73">
        <f>SUM(AS12:AS62)</f>
        <v>45</v>
      </c>
      <c r="AT65" s="73">
        <f>SUM(AT12:AT62)</f>
        <v>0</v>
      </c>
      <c r="AU65" s="255">
        <f>SUM(AU12:AU64)</f>
        <v>400</v>
      </c>
      <c r="AV65" s="275">
        <f>SUM(AV12:AV64)</f>
        <v>150</v>
      </c>
      <c r="AW65" s="253">
        <f>SUM(AW12:AW64)</f>
        <v>21</v>
      </c>
      <c r="AX65" s="277">
        <f>COUNTIF(AX12:AX64,"E")</f>
        <v>0</v>
      </c>
      <c r="AY65" s="75">
        <f>SUM(AY12:AY62)</f>
        <v>0</v>
      </c>
      <c r="AZ65" s="73">
        <f>SUM(AZ12:AZ62)</f>
        <v>135</v>
      </c>
      <c r="BA65" s="73">
        <f>SUM(BA12:BA62)</f>
        <v>0</v>
      </c>
      <c r="BB65" s="255">
        <f>SUM(BB12:BB64)</f>
        <v>400</v>
      </c>
      <c r="BC65" s="275">
        <f>SUM(BC12:BC64)</f>
        <v>240</v>
      </c>
      <c r="BD65" s="253">
        <f>SUM(BD12:BD64)</f>
        <v>28</v>
      </c>
      <c r="BE65" s="277">
        <f>COUNTIF(BE12:BE64,"E")</f>
        <v>0</v>
      </c>
      <c r="BF65" s="75">
        <f>SUM(BF12:BF62)</f>
        <v>0</v>
      </c>
      <c r="BG65" s="73">
        <f>SUM(BG12:BG62)</f>
        <v>0</v>
      </c>
      <c r="BH65" s="73">
        <f>SUM(BH12:BH62)</f>
        <v>0</v>
      </c>
      <c r="BI65" s="255">
        <f>SUM(BI12:BI64)</f>
        <v>0</v>
      </c>
      <c r="BJ65" s="275">
        <f>SUM(BJ12:BJ64)</f>
        <v>0</v>
      </c>
      <c r="BK65" s="253">
        <f>SUM(BK12:BK64)</f>
        <v>0</v>
      </c>
      <c r="BL65" s="277">
        <f>COUNTIF(BL12:BL64,"E")</f>
        <v>0</v>
      </c>
      <c r="BM65" s="76">
        <f aca="true" t="shared" si="28" ref="BM65:BS65">SUM(BM12:BM64)</f>
        <v>90</v>
      </c>
      <c r="BN65" s="77">
        <f t="shared" si="28"/>
        <v>87</v>
      </c>
      <c r="BO65" s="77">
        <f t="shared" si="28"/>
        <v>1710</v>
      </c>
      <c r="BP65" s="77">
        <f t="shared" si="28"/>
        <v>26</v>
      </c>
      <c r="BQ65" s="78">
        <f t="shared" si="28"/>
        <v>15</v>
      </c>
      <c r="BR65" s="299">
        <f t="shared" si="28"/>
        <v>96.54761904761908</v>
      </c>
      <c r="BS65" s="301">
        <f t="shared" si="28"/>
        <v>50.45238095238094</v>
      </c>
    </row>
    <row r="66" spans="1:71" s="118" customFormat="1" ht="16.5" customHeight="1" thickBot="1">
      <c r="A66" s="270"/>
      <c r="B66" s="258"/>
      <c r="C66" s="258"/>
      <c r="D66" s="258"/>
      <c r="E66" s="258"/>
      <c r="F66" s="258"/>
      <c r="G66" s="256"/>
      <c r="H66" s="276"/>
      <c r="I66" s="257">
        <f>SUM(I65:K65)</f>
        <v>1680</v>
      </c>
      <c r="J66" s="258"/>
      <c r="K66" s="258"/>
      <c r="L66" s="256"/>
      <c r="M66" s="276"/>
      <c r="N66" s="254"/>
      <c r="O66" s="254"/>
      <c r="P66" s="257">
        <f>SUM(P65:R65)</f>
        <v>450</v>
      </c>
      <c r="Q66" s="258"/>
      <c r="R66" s="258"/>
      <c r="S66" s="256"/>
      <c r="T66" s="276"/>
      <c r="U66" s="254"/>
      <c r="V66" s="278"/>
      <c r="W66" s="257">
        <f>SUM(W65:Y65)</f>
        <v>480</v>
      </c>
      <c r="X66" s="258"/>
      <c r="Y66" s="258"/>
      <c r="Z66" s="256"/>
      <c r="AA66" s="276"/>
      <c r="AB66" s="254"/>
      <c r="AC66" s="278"/>
      <c r="AD66" s="257">
        <f>SUM(AD65:AF65)</f>
        <v>510</v>
      </c>
      <c r="AE66" s="258"/>
      <c r="AF66" s="258"/>
      <c r="AG66" s="256"/>
      <c r="AH66" s="276"/>
      <c r="AI66" s="254"/>
      <c r="AJ66" s="278"/>
      <c r="AK66" s="257">
        <f>SUM(AK65:AM65)</f>
        <v>60</v>
      </c>
      <c r="AL66" s="258"/>
      <c r="AM66" s="258"/>
      <c r="AN66" s="256"/>
      <c r="AO66" s="276"/>
      <c r="AP66" s="254"/>
      <c r="AQ66" s="278"/>
      <c r="AR66" s="257">
        <f>SUM(AR65:AT65)</f>
        <v>45</v>
      </c>
      <c r="AS66" s="258"/>
      <c r="AT66" s="258"/>
      <c r="AU66" s="256"/>
      <c r="AV66" s="276"/>
      <c r="AW66" s="254"/>
      <c r="AX66" s="278"/>
      <c r="AY66" s="257">
        <f>SUM(AY65:BA65)</f>
        <v>135</v>
      </c>
      <c r="AZ66" s="258"/>
      <c r="BA66" s="258"/>
      <c r="BB66" s="256"/>
      <c r="BC66" s="276"/>
      <c r="BD66" s="254"/>
      <c r="BE66" s="278"/>
      <c r="BF66" s="257">
        <f>SUM(BF65:BH65)</f>
        <v>0</v>
      </c>
      <c r="BG66" s="258"/>
      <c r="BH66" s="258"/>
      <c r="BI66" s="256"/>
      <c r="BJ66" s="276"/>
      <c r="BK66" s="254"/>
      <c r="BL66" s="278"/>
      <c r="BM66" s="82"/>
      <c r="BN66" s="82"/>
      <c r="BO66" s="82"/>
      <c r="BP66" s="82"/>
      <c r="BQ66" s="82"/>
      <c r="BR66" s="300"/>
      <c r="BS66" s="302"/>
    </row>
    <row r="67" spans="70:71" ht="13.5" thickBot="1">
      <c r="BR67" s="198"/>
      <c r="BS67" s="199"/>
    </row>
    <row r="68" spans="8:71" ht="13.5" customHeight="1" thickBot="1">
      <c r="H68" s="232" t="s">
        <v>49</v>
      </c>
      <c r="I68" s="233"/>
      <c r="J68" s="233"/>
      <c r="K68" s="233"/>
      <c r="L68" s="234"/>
      <c r="M68" s="235" t="s">
        <v>48</v>
      </c>
      <c r="N68" s="237" t="s">
        <v>7</v>
      </c>
      <c r="O68" s="237" t="s">
        <v>29</v>
      </c>
      <c r="P68" s="240" t="s">
        <v>8</v>
      </c>
      <c r="Q68" s="241"/>
      <c r="R68" s="241"/>
      <c r="S68" s="241"/>
      <c r="T68" s="241"/>
      <c r="U68" s="228"/>
      <c r="V68" s="229"/>
      <c r="W68" s="227" t="s">
        <v>11</v>
      </c>
      <c r="X68" s="228"/>
      <c r="Y68" s="228"/>
      <c r="Z68" s="228"/>
      <c r="AA68" s="228"/>
      <c r="AB68" s="228"/>
      <c r="AC68" s="229"/>
      <c r="AD68" s="227" t="s">
        <v>12</v>
      </c>
      <c r="AE68" s="228"/>
      <c r="AF68" s="228"/>
      <c r="AG68" s="228"/>
      <c r="AH68" s="228"/>
      <c r="AI68" s="228"/>
      <c r="AJ68" s="229"/>
      <c r="AK68" s="227" t="s">
        <v>13</v>
      </c>
      <c r="AL68" s="228"/>
      <c r="AM68" s="228"/>
      <c r="AN68" s="228"/>
      <c r="AO68" s="228"/>
      <c r="AP68" s="228"/>
      <c r="AQ68" s="229"/>
      <c r="AR68" s="227" t="s">
        <v>14</v>
      </c>
      <c r="AS68" s="228"/>
      <c r="AT68" s="228"/>
      <c r="AU68" s="228"/>
      <c r="AV68" s="228"/>
      <c r="AW68" s="228"/>
      <c r="AX68" s="229"/>
      <c r="AY68" s="227" t="s">
        <v>15</v>
      </c>
      <c r="AZ68" s="228"/>
      <c r="BA68" s="228"/>
      <c r="BB68" s="228"/>
      <c r="BC68" s="228"/>
      <c r="BD68" s="228"/>
      <c r="BE68" s="229"/>
      <c r="BF68" s="227" t="s">
        <v>40</v>
      </c>
      <c r="BG68" s="228"/>
      <c r="BH68" s="228"/>
      <c r="BI68" s="228"/>
      <c r="BJ68" s="228"/>
      <c r="BK68" s="228"/>
      <c r="BL68" s="229"/>
      <c r="BM68" s="227" t="s">
        <v>16</v>
      </c>
      <c r="BN68" s="228"/>
      <c r="BO68" s="228"/>
      <c r="BP68" s="228"/>
      <c r="BQ68" s="228"/>
      <c r="BR68" s="230" t="s">
        <v>7</v>
      </c>
      <c r="BS68" s="231"/>
    </row>
    <row r="69" spans="1:71" ht="114.75" thickBot="1">
      <c r="A69" s="64" t="s">
        <v>0</v>
      </c>
      <c r="B69" s="65" t="s">
        <v>59</v>
      </c>
      <c r="C69" s="66" t="s">
        <v>58</v>
      </c>
      <c r="D69" s="6" t="s">
        <v>25</v>
      </c>
      <c r="E69" s="38" t="s">
        <v>42</v>
      </c>
      <c r="F69" s="6" t="s">
        <v>26</v>
      </c>
      <c r="G69" s="7" t="s">
        <v>24</v>
      </c>
      <c r="H69" s="59" t="s">
        <v>50</v>
      </c>
      <c r="I69" s="53" t="s">
        <v>51</v>
      </c>
      <c r="J69" s="54" t="s">
        <v>66</v>
      </c>
      <c r="K69" s="54" t="s">
        <v>52</v>
      </c>
      <c r="L69" s="55" t="s">
        <v>67</v>
      </c>
      <c r="M69" s="236"/>
      <c r="N69" s="238"/>
      <c r="O69" s="239"/>
      <c r="P69" s="24" t="s">
        <v>1</v>
      </c>
      <c r="Q69" s="51" t="s">
        <v>68</v>
      </c>
      <c r="R69" s="3" t="s">
        <v>2</v>
      </c>
      <c r="S69" s="52" t="s">
        <v>65</v>
      </c>
      <c r="T69" s="50" t="s">
        <v>44</v>
      </c>
      <c r="U69" s="49" t="s">
        <v>7</v>
      </c>
      <c r="V69" s="5" t="s">
        <v>3</v>
      </c>
      <c r="W69" s="8" t="s">
        <v>1</v>
      </c>
      <c r="X69" s="51" t="s">
        <v>68</v>
      </c>
      <c r="Y69" s="9" t="s">
        <v>2</v>
      </c>
      <c r="Z69" s="52" t="s">
        <v>65</v>
      </c>
      <c r="AA69" s="50" t="s">
        <v>44</v>
      </c>
      <c r="AB69" s="10" t="s">
        <v>7</v>
      </c>
      <c r="AC69" s="5" t="s">
        <v>3</v>
      </c>
      <c r="AD69" s="8" t="s">
        <v>1</v>
      </c>
      <c r="AE69" s="51" t="s">
        <v>68</v>
      </c>
      <c r="AF69" s="9" t="s">
        <v>2</v>
      </c>
      <c r="AG69" s="52" t="s">
        <v>65</v>
      </c>
      <c r="AH69" s="50" t="s">
        <v>44</v>
      </c>
      <c r="AI69" s="10" t="s">
        <v>7</v>
      </c>
      <c r="AJ69" s="5" t="s">
        <v>3</v>
      </c>
      <c r="AK69" s="8" t="s">
        <v>1</v>
      </c>
      <c r="AL69" s="51" t="s">
        <v>68</v>
      </c>
      <c r="AM69" s="9" t="s">
        <v>2</v>
      </c>
      <c r="AN69" s="52" t="s">
        <v>65</v>
      </c>
      <c r="AO69" s="50" t="s">
        <v>44</v>
      </c>
      <c r="AP69" s="10" t="s">
        <v>7</v>
      </c>
      <c r="AQ69" s="5" t="s">
        <v>3</v>
      </c>
      <c r="AR69" s="8" t="s">
        <v>1</v>
      </c>
      <c r="AS69" s="51" t="s">
        <v>68</v>
      </c>
      <c r="AT69" s="9" t="s">
        <v>2</v>
      </c>
      <c r="AU69" s="52" t="s">
        <v>65</v>
      </c>
      <c r="AV69" s="50" t="s">
        <v>44</v>
      </c>
      <c r="AW69" s="10" t="s">
        <v>7</v>
      </c>
      <c r="AX69" s="5" t="s">
        <v>3</v>
      </c>
      <c r="AY69" s="8" t="s">
        <v>1</v>
      </c>
      <c r="AZ69" s="51" t="s">
        <v>68</v>
      </c>
      <c r="BA69" s="9" t="s">
        <v>2</v>
      </c>
      <c r="BB69" s="52" t="s">
        <v>65</v>
      </c>
      <c r="BC69" s="50" t="s">
        <v>44</v>
      </c>
      <c r="BD69" s="10" t="s">
        <v>7</v>
      </c>
      <c r="BE69" s="5" t="s">
        <v>3</v>
      </c>
      <c r="BF69" s="24" t="s">
        <v>1</v>
      </c>
      <c r="BG69" s="51" t="s">
        <v>68</v>
      </c>
      <c r="BH69" s="3" t="s">
        <v>2</v>
      </c>
      <c r="BI69" s="52" t="s">
        <v>65</v>
      </c>
      <c r="BJ69" s="50" t="s">
        <v>44</v>
      </c>
      <c r="BK69" s="25" t="s">
        <v>7</v>
      </c>
      <c r="BL69" s="26" t="s">
        <v>3</v>
      </c>
      <c r="BM69" s="11" t="s">
        <v>31</v>
      </c>
      <c r="BN69" s="12" t="s">
        <v>32</v>
      </c>
      <c r="BO69" s="12" t="s">
        <v>35</v>
      </c>
      <c r="BP69" s="12" t="s">
        <v>17</v>
      </c>
      <c r="BQ69" s="56" t="s">
        <v>42</v>
      </c>
      <c r="BR69" s="200" t="s">
        <v>45</v>
      </c>
      <c r="BS69" s="201" t="s">
        <v>44</v>
      </c>
    </row>
    <row r="70" spans="1:71" s="160" customFormat="1" ht="19.5" customHeight="1" thickBot="1">
      <c r="A70" s="273" t="s">
        <v>136</v>
      </c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02"/>
      <c r="BS70" s="202"/>
    </row>
    <row r="71" spans="1:71" s="118" customFormat="1" ht="16.5" customHeight="1" thickBot="1">
      <c r="A71" s="96">
        <v>1</v>
      </c>
      <c r="B71" s="153" t="s">
        <v>137</v>
      </c>
      <c r="C71" s="153" t="s">
        <v>138</v>
      </c>
      <c r="D71" s="97" t="s">
        <v>9</v>
      </c>
      <c r="E71" s="97" t="s">
        <v>10</v>
      </c>
      <c r="F71" s="97" t="s">
        <v>9</v>
      </c>
      <c r="G71" s="163" t="s">
        <v>9</v>
      </c>
      <c r="H71" s="83">
        <f>I71+J71+K71+L71</f>
        <v>30</v>
      </c>
      <c r="I71" s="76">
        <f aca="true" t="shared" si="29" ref="I71:I95">P71+W71+AK71+AR71+AY71+BF71+AD71</f>
        <v>0</v>
      </c>
      <c r="J71" s="76">
        <f aca="true" t="shared" si="30" ref="J71:J95">Q71+X71+AL71+AS71+AZ71+BG71+AE71</f>
        <v>30</v>
      </c>
      <c r="K71" s="76">
        <f aca="true" t="shared" si="31" ref="K71:K95">R71+Y71+AM71+AT71+BA71+BH71+AF71</f>
        <v>0</v>
      </c>
      <c r="L71" s="84">
        <f aca="true" t="shared" si="32" ref="L71:L95">S71+Z71+AN71+AU71+BB71+BI71+AG71</f>
        <v>0</v>
      </c>
      <c r="M71" s="74">
        <f aca="true" t="shared" si="33" ref="M71:M95">T71+AA71+AH71+AO71+AV71+BC71+BJ71</f>
        <v>20</v>
      </c>
      <c r="N71" s="161">
        <f>U71+AB71+AP71+AW71+BD71+BK71+AI71</f>
        <v>2</v>
      </c>
      <c r="O71" s="114">
        <v>1</v>
      </c>
      <c r="P71" s="164"/>
      <c r="Q71" s="97"/>
      <c r="R71" s="97"/>
      <c r="S71" s="163"/>
      <c r="T71" s="165"/>
      <c r="U71" s="109"/>
      <c r="V71" s="105"/>
      <c r="W71" s="106"/>
      <c r="X71" s="97"/>
      <c r="Y71" s="97"/>
      <c r="Z71" s="107"/>
      <c r="AA71" s="108"/>
      <c r="AB71" s="109"/>
      <c r="AC71" s="105"/>
      <c r="AD71" s="106"/>
      <c r="AE71" s="97"/>
      <c r="AF71" s="97"/>
      <c r="AG71" s="107"/>
      <c r="AH71" s="108"/>
      <c r="AI71" s="109"/>
      <c r="AJ71" s="105"/>
      <c r="AK71" s="106"/>
      <c r="AL71" s="97">
        <v>30</v>
      </c>
      <c r="AM71" s="97"/>
      <c r="AN71" s="107"/>
      <c r="AO71" s="108">
        <v>20</v>
      </c>
      <c r="AP71" s="109">
        <v>2</v>
      </c>
      <c r="AQ71" s="105" t="s">
        <v>5</v>
      </c>
      <c r="AR71" s="106"/>
      <c r="AS71" s="97"/>
      <c r="AT71" s="97"/>
      <c r="AU71" s="107"/>
      <c r="AV71" s="108"/>
      <c r="AW71" s="109"/>
      <c r="AX71" s="105"/>
      <c r="AY71" s="106"/>
      <c r="AZ71" s="97"/>
      <c r="BA71" s="97"/>
      <c r="BB71" s="107"/>
      <c r="BC71" s="108"/>
      <c r="BD71" s="109"/>
      <c r="BE71" s="105"/>
      <c r="BF71" s="110"/>
      <c r="BG71" s="111"/>
      <c r="BH71" s="111"/>
      <c r="BI71" s="112"/>
      <c r="BJ71" s="113"/>
      <c r="BK71" s="114"/>
      <c r="BL71" s="115"/>
      <c r="BM71" s="72">
        <f aca="true" t="shared" si="34" ref="BM71:BM95">IF(F71="T",N71,0)</f>
        <v>2</v>
      </c>
      <c r="BN71" s="73">
        <f aca="true" t="shared" si="35" ref="BN71:BN95">IF(G71="T",O71,0)</f>
        <v>1</v>
      </c>
      <c r="BO71" s="73">
        <f aca="true" t="shared" si="36" ref="BO71:BO95">IF(G71="T",J71+K71+L71,0)</f>
        <v>30</v>
      </c>
      <c r="BP71" s="73">
        <f aca="true" t="shared" si="37" ref="BP71:BP95">IF(D71="T",N71,0)</f>
        <v>2</v>
      </c>
      <c r="BQ71" s="73">
        <f aca="true" t="shared" si="38" ref="BQ71:BQ95">IF(E71="T",N71,0)</f>
        <v>0</v>
      </c>
      <c r="BR71" s="192">
        <f aca="true" t="shared" si="39" ref="BR71:BR95">IF(M71&gt;0,(SUM(I71:L71)/(H71+M71)*N71),N71)</f>
        <v>1.2</v>
      </c>
      <c r="BS71" s="193">
        <f aca="true" t="shared" si="40" ref="BS71:BS95">IF(M71&gt;0,(M71/(H71+M71)*N71),0)</f>
        <v>0.8</v>
      </c>
    </row>
    <row r="72" spans="1:71" s="118" customFormat="1" ht="16.5" customHeight="1" thickBot="1">
      <c r="A72" s="87">
        <v>2</v>
      </c>
      <c r="B72" s="156" t="s">
        <v>218</v>
      </c>
      <c r="C72" s="155" t="s">
        <v>139</v>
      </c>
      <c r="D72" s="70" t="s">
        <v>9</v>
      </c>
      <c r="E72" s="70" t="s">
        <v>10</v>
      </c>
      <c r="F72" s="70" t="s">
        <v>9</v>
      </c>
      <c r="G72" s="132" t="s">
        <v>9</v>
      </c>
      <c r="H72" s="162">
        <f aca="true" t="shared" si="41" ref="H72:H95">I72+J72+K72+L72</f>
        <v>30</v>
      </c>
      <c r="I72" s="76">
        <f t="shared" si="29"/>
        <v>0</v>
      </c>
      <c r="J72" s="76">
        <f t="shared" si="30"/>
        <v>30</v>
      </c>
      <c r="K72" s="76">
        <f t="shared" si="31"/>
        <v>0</v>
      </c>
      <c r="L72" s="84">
        <f t="shared" si="32"/>
        <v>0</v>
      </c>
      <c r="M72" s="83">
        <f t="shared" si="33"/>
        <v>20</v>
      </c>
      <c r="N72" s="161">
        <f aca="true" t="shared" si="42" ref="N72:N95">U72+AB72+AP72+AW72+BD72+BK72+AI72</f>
        <v>2</v>
      </c>
      <c r="O72" s="117">
        <v>2</v>
      </c>
      <c r="P72" s="166"/>
      <c r="Q72" s="70"/>
      <c r="R72" s="70"/>
      <c r="S72" s="132"/>
      <c r="T72" s="167"/>
      <c r="U72" s="117"/>
      <c r="V72" s="68"/>
      <c r="W72" s="69"/>
      <c r="X72" s="70"/>
      <c r="Y72" s="70"/>
      <c r="Z72" s="71"/>
      <c r="AA72" s="116"/>
      <c r="AB72" s="117"/>
      <c r="AC72" s="68"/>
      <c r="AD72" s="69"/>
      <c r="AE72" s="70"/>
      <c r="AF72" s="70"/>
      <c r="AG72" s="71"/>
      <c r="AH72" s="116"/>
      <c r="AI72" s="117"/>
      <c r="AJ72" s="68"/>
      <c r="AK72" s="69"/>
      <c r="AL72" s="70">
        <v>30</v>
      </c>
      <c r="AM72" s="70"/>
      <c r="AN72" s="71"/>
      <c r="AO72" s="116">
        <v>20</v>
      </c>
      <c r="AP72" s="117">
        <v>2</v>
      </c>
      <c r="AQ72" s="68" t="s">
        <v>5</v>
      </c>
      <c r="AR72" s="69"/>
      <c r="AS72" s="70"/>
      <c r="AT72" s="70"/>
      <c r="AU72" s="71"/>
      <c r="AV72" s="116"/>
      <c r="AW72" s="117"/>
      <c r="AX72" s="68"/>
      <c r="AY72" s="69"/>
      <c r="AZ72" s="70"/>
      <c r="BA72" s="70"/>
      <c r="BB72" s="71"/>
      <c r="BC72" s="116"/>
      <c r="BD72" s="117"/>
      <c r="BE72" s="68"/>
      <c r="BF72" s="69"/>
      <c r="BG72" s="70"/>
      <c r="BH72" s="70"/>
      <c r="BI72" s="71"/>
      <c r="BJ72" s="116"/>
      <c r="BK72" s="117"/>
      <c r="BL72" s="68"/>
      <c r="BM72" s="87">
        <f t="shared" si="34"/>
        <v>2</v>
      </c>
      <c r="BN72" s="73">
        <f t="shared" si="35"/>
        <v>2</v>
      </c>
      <c r="BO72" s="88">
        <f t="shared" si="36"/>
        <v>30</v>
      </c>
      <c r="BP72" s="88">
        <f t="shared" si="37"/>
        <v>2</v>
      </c>
      <c r="BQ72" s="88">
        <f t="shared" si="38"/>
        <v>0</v>
      </c>
      <c r="BR72" s="194">
        <f t="shared" si="39"/>
        <v>1.2</v>
      </c>
      <c r="BS72" s="195">
        <f t="shared" si="40"/>
        <v>0.8</v>
      </c>
    </row>
    <row r="73" spans="1:71" s="118" customFormat="1" ht="16.5" customHeight="1" thickBot="1">
      <c r="A73" s="87">
        <v>3</v>
      </c>
      <c r="B73" s="156" t="s">
        <v>219</v>
      </c>
      <c r="C73" s="155" t="s">
        <v>140</v>
      </c>
      <c r="D73" s="70" t="s">
        <v>9</v>
      </c>
      <c r="E73" s="70" t="s">
        <v>10</v>
      </c>
      <c r="F73" s="70" t="s">
        <v>9</v>
      </c>
      <c r="G73" s="132" t="s">
        <v>9</v>
      </c>
      <c r="H73" s="162">
        <f t="shared" si="41"/>
        <v>45</v>
      </c>
      <c r="I73" s="76">
        <f t="shared" si="29"/>
        <v>0</v>
      </c>
      <c r="J73" s="76">
        <f t="shared" si="30"/>
        <v>45</v>
      </c>
      <c r="K73" s="76">
        <f t="shared" si="31"/>
        <v>0</v>
      </c>
      <c r="L73" s="84">
        <f t="shared" si="32"/>
        <v>0</v>
      </c>
      <c r="M73" s="83">
        <f t="shared" si="33"/>
        <v>30</v>
      </c>
      <c r="N73" s="161">
        <f t="shared" si="42"/>
        <v>3</v>
      </c>
      <c r="O73" s="117">
        <v>3</v>
      </c>
      <c r="P73" s="166"/>
      <c r="Q73" s="70"/>
      <c r="R73" s="70"/>
      <c r="S73" s="132"/>
      <c r="T73" s="167"/>
      <c r="U73" s="117"/>
      <c r="V73" s="68"/>
      <c r="W73" s="69"/>
      <c r="X73" s="70"/>
      <c r="Y73" s="70"/>
      <c r="Z73" s="71"/>
      <c r="AA73" s="116"/>
      <c r="AB73" s="117"/>
      <c r="AC73" s="68"/>
      <c r="AD73" s="69"/>
      <c r="AE73" s="70"/>
      <c r="AF73" s="70"/>
      <c r="AG73" s="71"/>
      <c r="AH73" s="116"/>
      <c r="AI73" s="117"/>
      <c r="AJ73" s="68"/>
      <c r="AK73" s="69"/>
      <c r="AL73" s="70">
        <v>45</v>
      </c>
      <c r="AM73" s="70"/>
      <c r="AN73" s="71"/>
      <c r="AO73" s="116">
        <v>30</v>
      </c>
      <c r="AP73" s="117">
        <v>3</v>
      </c>
      <c r="AQ73" s="68" t="s">
        <v>5</v>
      </c>
      <c r="AR73" s="69"/>
      <c r="AS73" s="70"/>
      <c r="AT73" s="70"/>
      <c r="AU73" s="71"/>
      <c r="AV73" s="116"/>
      <c r="AW73" s="117"/>
      <c r="AX73" s="68"/>
      <c r="AY73" s="69"/>
      <c r="AZ73" s="70"/>
      <c r="BA73" s="70"/>
      <c r="BB73" s="71"/>
      <c r="BC73" s="116"/>
      <c r="BD73" s="117"/>
      <c r="BE73" s="68"/>
      <c r="BF73" s="69"/>
      <c r="BG73" s="70"/>
      <c r="BH73" s="70"/>
      <c r="BI73" s="71"/>
      <c r="BJ73" s="116"/>
      <c r="BK73" s="117"/>
      <c r="BL73" s="68"/>
      <c r="BM73" s="87">
        <f t="shared" si="34"/>
        <v>3</v>
      </c>
      <c r="BN73" s="73">
        <f t="shared" si="35"/>
        <v>3</v>
      </c>
      <c r="BO73" s="88">
        <f t="shared" si="36"/>
        <v>45</v>
      </c>
      <c r="BP73" s="88">
        <f t="shared" si="37"/>
        <v>3</v>
      </c>
      <c r="BQ73" s="88">
        <f t="shared" si="38"/>
        <v>0</v>
      </c>
      <c r="BR73" s="194">
        <f t="shared" si="39"/>
        <v>1.7999999999999998</v>
      </c>
      <c r="BS73" s="195">
        <f t="shared" si="40"/>
        <v>1.2000000000000002</v>
      </c>
    </row>
    <row r="74" spans="1:71" s="118" customFormat="1" ht="16.5" customHeight="1" thickBot="1">
      <c r="A74" s="96">
        <v>4</v>
      </c>
      <c r="B74" s="156" t="s">
        <v>141</v>
      </c>
      <c r="C74" s="155" t="s">
        <v>142</v>
      </c>
      <c r="D74" s="70" t="s">
        <v>9</v>
      </c>
      <c r="E74" s="70" t="s">
        <v>10</v>
      </c>
      <c r="F74" s="70" t="s">
        <v>9</v>
      </c>
      <c r="G74" s="132" t="s">
        <v>9</v>
      </c>
      <c r="H74" s="162">
        <f t="shared" si="41"/>
        <v>45</v>
      </c>
      <c r="I74" s="76">
        <f t="shared" si="29"/>
        <v>0</v>
      </c>
      <c r="J74" s="76">
        <f t="shared" si="30"/>
        <v>45</v>
      </c>
      <c r="K74" s="76">
        <f t="shared" si="31"/>
        <v>0</v>
      </c>
      <c r="L74" s="84">
        <f t="shared" si="32"/>
        <v>0</v>
      </c>
      <c r="M74" s="83">
        <f t="shared" si="33"/>
        <v>30</v>
      </c>
      <c r="N74" s="161">
        <f t="shared" si="42"/>
        <v>3</v>
      </c>
      <c r="O74" s="117">
        <v>3</v>
      </c>
      <c r="P74" s="166"/>
      <c r="Q74" s="70"/>
      <c r="R74" s="70"/>
      <c r="S74" s="132"/>
      <c r="T74" s="167"/>
      <c r="U74" s="117"/>
      <c r="V74" s="68"/>
      <c r="W74" s="69"/>
      <c r="X74" s="70"/>
      <c r="Y74" s="70"/>
      <c r="Z74" s="71"/>
      <c r="AA74" s="116"/>
      <c r="AB74" s="117"/>
      <c r="AC74" s="68"/>
      <c r="AD74" s="69"/>
      <c r="AE74" s="70"/>
      <c r="AF74" s="70"/>
      <c r="AG74" s="71"/>
      <c r="AH74" s="116"/>
      <c r="AI74" s="117"/>
      <c r="AJ74" s="68"/>
      <c r="AK74" s="69"/>
      <c r="AL74" s="70">
        <v>45</v>
      </c>
      <c r="AM74" s="70"/>
      <c r="AN74" s="71"/>
      <c r="AO74" s="116">
        <v>30</v>
      </c>
      <c r="AP74" s="117">
        <v>3</v>
      </c>
      <c r="AQ74" s="68" t="s">
        <v>5</v>
      </c>
      <c r="AR74" s="69"/>
      <c r="AS74" s="70"/>
      <c r="AT74" s="70"/>
      <c r="AU74" s="71"/>
      <c r="AV74" s="116"/>
      <c r="AW74" s="117"/>
      <c r="AX74" s="68"/>
      <c r="AY74" s="69"/>
      <c r="AZ74" s="70"/>
      <c r="BA74" s="70"/>
      <c r="BB74" s="71"/>
      <c r="BC74" s="116"/>
      <c r="BD74" s="117"/>
      <c r="BE74" s="68"/>
      <c r="BF74" s="69"/>
      <c r="BG74" s="70"/>
      <c r="BH74" s="70"/>
      <c r="BI74" s="71"/>
      <c r="BJ74" s="116"/>
      <c r="BK74" s="117"/>
      <c r="BL74" s="68"/>
      <c r="BM74" s="87">
        <f t="shared" si="34"/>
        <v>3</v>
      </c>
      <c r="BN74" s="73">
        <f t="shared" si="35"/>
        <v>3</v>
      </c>
      <c r="BO74" s="88">
        <f t="shared" si="36"/>
        <v>45</v>
      </c>
      <c r="BP74" s="88">
        <f t="shared" si="37"/>
        <v>3</v>
      </c>
      <c r="BQ74" s="88">
        <f t="shared" si="38"/>
        <v>0</v>
      </c>
      <c r="BR74" s="194">
        <f t="shared" si="39"/>
        <v>1.7999999999999998</v>
      </c>
      <c r="BS74" s="195">
        <f t="shared" si="40"/>
        <v>1.2000000000000002</v>
      </c>
    </row>
    <row r="75" spans="1:71" s="118" customFormat="1" ht="30" customHeight="1" thickBot="1">
      <c r="A75" s="87">
        <v>5</v>
      </c>
      <c r="B75" s="156" t="s">
        <v>143</v>
      </c>
      <c r="C75" s="155" t="s">
        <v>144</v>
      </c>
      <c r="D75" s="70" t="s">
        <v>9</v>
      </c>
      <c r="E75" s="70" t="s">
        <v>10</v>
      </c>
      <c r="F75" s="70" t="s">
        <v>9</v>
      </c>
      <c r="G75" s="132" t="s">
        <v>9</v>
      </c>
      <c r="H75" s="162">
        <f t="shared" si="41"/>
        <v>45</v>
      </c>
      <c r="I75" s="76">
        <f t="shared" si="29"/>
        <v>15</v>
      </c>
      <c r="J75" s="76">
        <f t="shared" si="30"/>
        <v>30</v>
      </c>
      <c r="K75" s="76">
        <f t="shared" si="31"/>
        <v>0</v>
      </c>
      <c r="L75" s="84">
        <f t="shared" si="32"/>
        <v>0</v>
      </c>
      <c r="M75" s="83">
        <f t="shared" si="33"/>
        <v>30</v>
      </c>
      <c r="N75" s="161">
        <f t="shared" si="42"/>
        <v>3</v>
      </c>
      <c r="O75" s="117">
        <v>2</v>
      </c>
      <c r="P75" s="166"/>
      <c r="Q75" s="70"/>
      <c r="R75" s="70"/>
      <c r="S75" s="132"/>
      <c r="T75" s="167"/>
      <c r="U75" s="117"/>
      <c r="V75" s="68"/>
      <c r="W75" s="69"/>
      <c r="X75" s="70"/>
      <c r="Y75" s="70"/>
      <c r="Z75" s="71"/>
      <c r="AA75" s="116"/>
      <c r="AB75" s="117"/>
      <c r="AC75" s="68"/>
      <c r="AD75" s="69"/>
      <c r="AE75" s="70"/>
      <c r="AF75" s="70"/>
      <c r="AG75" s="71"/>
      <c r="AH75" s="116"/>
      <c r="AI75" s="117"/>
      <c r="AJ75" s="68"/>
      <c r="AK75" s="69">
        <v>15</v>
      </c>
      <c r="AL75" s="70">
        <v>30</v>
      </c>
      <c r="AM75" s="70"/>
      <c r="AN75" s="71"/>
      <c r="AO75" s="116">
        <v>30</v>
      </c>
      <c r="AP75" s="117">
        <v>3</v>
      </c>
      <c r="AQ75" s="68" t="s">
        <v>5</v>
      </c>
      <c r="AR75" s="69"/>
      <c r="AS75" s="70"/>
      <c r="AT75" s="70"/>
      <c r="AU75" s="71"/>
      <c r="AV75" s="116"/>
      <c r="AW75" s="117"/>
      <c r="AX75" s="68"/>
      <c r="AY75" s="69"/>
      <c r="AZ75" s="70"/>
      <c r="BA75" s="70"/>
      <c r="BB75" s="71"/>
      <c r="BC75" s="116"/>
      <c r="BD75" s="117"/>
      <c r="BE75" s="68"/>
      <c r="BF75" s="69"/>
      <c r="BG75" s="70"/>
      <c r="BH75" s="70"/>
      <c r="BI75" s="71"/>
      <c r="BJ75" s="116"/>
      <c r="BK75" s="117"/>
      <c r="BL75" s="68"/>
      <c r="BM75" s="87">
        <f t="shared" si="34"/>
        <v>3</v>
      </c>
      <c r="BN75" s="73">
        <f t="shared" si="35"/>
        <v>2</v>
      </c>
      <c r="BO75" s="88">
        <f t="shared" si="36"/>
        <v>30</v>
      </c>
      <c r="BP75" s="88">
        <f t="shared" si="37"/>
        <v>3</v>
      </c>
      <c r="BQ75" s="88">
        <f t="shared" si="38"/>
        <v>0</v>
      </c>
      <c r="BR75" s="194">
        <f t="shared" si="39"/>
        <v>1.7999999999999998</v>
      </c>
      <c r="BS75" s="195">
        <f t="shared" si="40"/>
        <v>1.2000000000000002</v>
      </c>
    </row>
    <row r="76" spans="1:71" s="118" customFormat="1" ht="30" customHeight="1" thickBot="1">
      <c r="A76" s="87">
        <v>6</v>
      </c>
      <c r="B76" s="156" t="s">
        <v>145</v>
      </c>
      <c r="C76" s="155" t="s">
        <v>146</v>
      </c>
      <c r="D76" s="70" t="s">
        <v>9</v>
      </c>
      <c r="E76" s="70" t="s">
        <v>10</v>
      </c>
      <c r="F76" s="70" t="s">
        <v>9</v>
      </c>
      <c r="G76" s="132" t="s">
        <v>9</v>
      </c>
      <c r="H76" s="162">
        <f t="shared" si="41"/>
        <v>30</v>
      </c>
      <c r="I76" s="76">
        <f t="shared" si="29"/>
        <v>0</v>
      </c>
      <c r="J76" s="76">
        <f t="shared" si="30"/>
        <v>30</v>
      </c>
      <c r="K76" s="76">
        <f t="shared" si="31"/>
        <v>0</v>
      </c>
      <c r="L76" s="84">
        <f t="shared" si="32"/>
        <v>0</v>
      </c>
      <c r="M76" s="83">
        <f t="shared" si="33"/>
        <v>20</v>
      </c>
      <c r="N76" s="161">
        <f t="shared" si="42"/>
        <v>2</v>
      </c>
      <c r="O76" s="117">
        <v>2</v>
      </c>
      <c r="P76" s="166"/>
      <c r="Q76" s="70"/>
      <c r="R76" s="70"/>
      <c r="S76" s="132"/>
      <c r="T76" s="167"/>
      <c r="U76" s="117"/>
      <c r="V76" s="68"/>
      <c r="W76" s="69"/>
      <c r="X76" s="70"/>
      <c r="Y76" s="70"/>
      <c r="Z76" s="71"/>
      <c r="AA76" s="116"/>
      <c r="AB76" s="117"/>
      <c r="AC76" s="68"/>
      <c r="AD76" s="69"/>
      <c r="AE76" s="70"/>
      <c r="AF76" s="70"/>
      <c r="AG76" s="71"/>
      <c r="AH76" s="116"/>
      <c r="AI76" s="117"/>
      <c r="AJ76" s="68"/>
      <c r="AK76" s="69"/>
      <c r="AL76" s="70">
        <v>30</v>
      </c>
      <c r="AM76" s="70"/>
      <c r="AN76" s="71"/>
      <c r="AO76" s="116">
        <v>20</v>
      </c>
      <c r="AP76" s="117">
        <v>2</v>
      </c>
      <c r="AQ76" s="68" t="s">
        <v>5</v>
      </c>
      <c r="AR76" s="69"/>
      <c r="AS76" s="70"/>
      <c r="AT76" s="70"/>
      <c r="AU76" s="71"/>
      <c r="AV76" s="116"/>
      <c r="AW76" s="117"/>
      <c r="AX76" s="68"/>
      <c r="AY76" s="69"/>
      <c r="AZ76" s="70"/>
      <c r="BA76" s="70"/>
      <c r="BB76" s="71"/>
      <c r="BC76" s="116"/>
      <c r="BD76" s="117"/>
      <c r="BE76" s="68"/>
      <c r="BF76" s="69"/>
      <c r="BG76" s="70"/>
      <c r="BH76" s="70"/>
      <c r="BI76" s="71"/>
      <c r="BJ76" s="116"/>
      <c r="BK76" s="117"/>
      <c r="BL76" s="68"/>
      <c r="BM76" s="87">
        <f t="shared" si="34"/>
        <v>2</v>
      </c>
      <c r="BN76" s="73">
        <f t="shared" si="35"/>
        <v>2</v>
      </c>
      <c r="BO76" s="88">
        <f t="shared" si="36"/>
        <v>30</v>
      </c>
      <c r="BP76" s="88">
        <f t="shared" si="37"/>
        <v>2</v>
      </c>
      <c r="BQ76" s="88">
        <f t="shared" si="38"/>
        <v>0</v>
      </c>
      <c r="BR76" s="194">
        <f t="shared" si="39"/>
        <v>1.2</v>
      </c>
      <c r="BS76" s="195">
        <f t="shared" si="40"/>
        <v>0.8</v>
      </c>
    </row>
    <row r="77" spans="1:71" s="118" customFormat="1" ht="16.5" customHeight="1" thickBot="1">
      <c r="A77" s="96">
        <v>7</v>
      </c>
      <c r="B77" s="155" t="s">
        <v>147</v>
      </c>
      <c r="C77" s="155" t="s">
        <v>148</v>
      </c>
      <c r="D77" s="70" t="s">
        <v>9</v>
      </c>
      <c r="E77" s="70" t="s">
        <v>10</v>
      </c>
      <c r="F77" s="70" t="s">
        <v>9</v>
      </c>
      <c r="G77" s="132" t="s">
        <v>9</v>
      </c>
      <c r="H77" s="162">
        <f t="shared" si="41"/>
        <v>30</v>
      </c>
      <c r="I77" s="76">
        <f t="shared" si="29"/>
        <v>0</v>
      </c>
      <c r="J77" s="76">
        <f t="shared" si="30"/>
        <v>30</v>
      </c>
      <c r="K77" s="76">
        <f t="shared" si="31"/>
        <v>0</v>
      </c>
      <c r="L77" s="84">
        <f t="shared" si="32"/>
        <v>0</v>
      </c>
      <c r="M77" s="83">
        <f t="shared" si="33"/>
        <v>20</v>
      </c>
      <c r="N77" s="161">
        <f t="shared" si="42"/>
        <v>2</v>
      </c>
      <c r="O77" s="117">
        <v>2</v>
      </c>
      <c r="P77" s="166"/>
      <c r="Q77" s="70"/>
      <c r="R77" s="70"/>
      <c r="S77" s="132"/>
      <c r="T77" s="167"/>
      <c r="U77" s="117"/>
      <c r="V77" s="68"/>
      <c r="W77" s="69"/>
      <c r="X77" s="70"/>
      <c r="Y77" s="70"/>
      <c r="Z77" s="71"/>
      <c r="AA77" s="116"/>
      <c r="AB77" s="117"/>
      <c r="AC77" s="68"/>
      <c r="AD77" s="69"/>
      <c r="AE77" s="70"/>
      <c r="AF77" s="70"/>
      <c r="AG77" s="71"/>
      <c r="AH77" s="116"/>
      <c r="AI77" s="117"/>
      <c r="AJ77" s="68"/>
      <c r="AK77" s="69"/>
      <c r="AL77" s="70">
        <v>30</v>
      </c>
      <c r="AM77" s="70"/>
      <c r="AN77" s="71"/>
      <c r="AO77" s="116">
        <v>20</v>
      </c>
      <c r="AP77" s="117">
        <v>2</v>
      </c>
      <c r="AQ77" s="68" t="s">
        <v>5</v>
      </c>
      <c r="AR77" s="69"/>
      <c r="AS77" s="70"/>
      <c r="AT77" s="70"/>
      <c r="AU77" s="71"/>
      <c r="AV77" s="116"/>
      <c r="AW77" s="117"/>
      <c r="AX77" s="68"/>
      <c r="AY77" s="69"/>
      <c r="AZ77" s="70"/>
      <c r="BA77" s="70"/>
      <c r="BB77" s="71"/>
      <c r="BC77" s="116"/>
      <c r="BD77" s="117"/>
      <c r="BE77" s="68"/>
      <c r="BF77" s="69"/>
      <c r="BG77" s="70"/>
      <c r="BH77" s="70"/>
      <c r="BI77" s="71"/>
      <c r="BJ77" s="116"/>
      <c r="BK77" s="117"/>
      <c r="BL77" s="68"/>
      <c r="BM77" s="87">
        <f t="shared" si="34"/>
        <v>2</v>
      </c>
      <c r="BN77" s="73">
        <f t="shared" si="35"/>
        <v>2</v>
      </c>
      <c r="BO77" s="88">
        <f t="shared" si="36"/>
        <v>30</v>
      </c>
      <c r="BP77" s="88">
        <f t="shared" si="37"/>
        <v>2</v>
      </c>
      <c r="BQ77" s="88">
        <f t="shared" si="38"/>
        <v>0</v>
      </c>
      <c r="BR77" s="194">
        <f t="shared" si="39"/>
        <v>1.2</v>
      </c>
      <c r="BS77" s="195">
        <f t="shared" si="40"/>
        <v>0.8</v>
      </c>
    </row>
    <row r="78" spans="1:71" s="118" customFormat="1" ht="16.5" customHeight="1" thickBot="1">
      <c r="A78" s="87">
        <v>8</v>
      </c>
      <c r="B78" s="155" t="s">
        <v>149</v>
      </c>
      <c r="C78" s="155" t="s">
        <v>150</v>
      </c>
      <c r="D78" s="70" t="s">
        <v>9</v>
      </c>
      <c r="E78" s="70" t="s">
        <v>10</v>
      </c>
      <c r="F78" s="70" t="s">
        <v>9</v>
      </c>
      <c r="G78" s="132" t="s">
        <v>9</v>
      </c>
      <c r="H78" s="162">
        <f t="shared" si="41"/>
        <v>30</v>
      </c>
      <c r="I78" s="76">
        <f t="shared" si="29"/>
        <v>0</v>
      </c>
      <c r="J78" s="76">
        <f t="shared" si="30"/>
        <v>30</v>
      </c>
      <c r="K78" s="76">
        <f t="shared" si="31"/>
        <v>0</v>
      </c>
      <c r="L78" s="84">
        <f t="shared" si="32"/>
        <v>0</v>
      </c>
      <c r="M78" s="83">
        <f t="shared" si="33"/>
        <v>20</v>
      </c>
      <c r="N78" s="161">
        <f t="shared" si="42"/>
        <v>2</v>
      </c>
      <c r="O78" s="117">
        <v>2</v>
      </c>
      <c r="P78" s="166"/>
      <c r="Q78" s="70"/>
      <c r="R78" s="70"/>
      <c r="S78" s="132"/>
      <c r="T78" s="167"/>
      <c r="U78" s="117"/>
      <c r="V78" s="68"/>
      <c r="W78" s="69"/>
      <c r="X78" s="70"/>
      <c r="Y78" s="70"/>
      <c r="Z78" s="71"/>
      <c r="AA78" s="116"/>
      <c r="AB78" s="117"/>
      <c r="AC78" s="68"/>
      <c r="AD78" s="69"/>
      <c r="AE78" s="70"/>
      <c r="AF78" s="70"/>
      <c r="AG78" s="71"/>
      <c r="AH78" s="116"/>
      <c r="AI78" s="117"/>
      <c r="AJ78" s="68"/>
      <c r="AK78" s="69"/>
      <c r="AL78" s="70">
        <v>30</v>
      </c>
      <c r="AM78" s="70"/>
      <c r="AN78" s="71"/>
      <c r="AO78" s="116">
        <v>20</v>
      </c>
      <c r="AP78" s="117">
        <v>2</v>
      </c>
      <c r="AQ78" s="68" t="s">
        <v>5</v>
      </c>
      <c r="AR78" s="69"/>
      <c r="AS78" s="70"/>
      <c r="AT78" s="70"/>
      <c r="AU78" s="71"/>
      <c r="AV78" s="116"/>
      <c r="AW78" s="117"/>
      <c r="AX78" s="68"/>
      <c r="AY78" s="69"/>
      <c r="AZ78" s="70"/>
      <c r="BA78" s="70"/>
      <c r="BB78" s="71"/>
      <c r="BC78" s="116"/>
      <c r="BD78" s="117"/>
      <c r="BE78" s="68"/>
      <c r="BF78" s="69"/>
      <c r="BG78" s="70"/>
      <c r="BH78" s="70"/>
      <c r="BI78" s="71"/>
      <c r="BJ78" s="116"/>
      <c r="BK78" s="117"/>
      <c r="BL78" s="68"/>
      <c r="BM78" s="87">
        <f t="shared" si="34"/>
        <v>2</v>
      </c>
      <c r="BN78" s="73">
        <f t="shared" si="35"/>
        <v>2</v>
      </c>
      <c r="BO78" s="88">
        <f t="shared" si="36"/>
        <v>30</v>
      </c>
      <c r="BP78" s="88">
        <f t="shared" si="37"/>
        <v>2</v>
      </c>
      <c r="BQ78" s="88">
        <f t="shared" si="38"/>
        <v>0</v>
      </c>
      <c r="BR78" s="194">
        <f t="shared" si="39"/>
        <v>1.2</v>
      </c>
      <c r="BS78" s="195">
        <f t="shared" si="40"/>
        <v>0.8</v>
      </c>
    </row>
    <row r="79" spans="1:71" s="118" customFormat="1" ht="16.5" customHeight="1" thickBot="1">
      <c r="A79" s="87">
        <v>9</v>
      </c>
      <c r="B79" s="155" t="s">
        <v>151</v>
      </c>
      <c r="C79" s="155" t="s">
        <v>152</v>
      </c>
      <c r="D79" s="70" t="s">
        <v>9</v>
      </c>
      <c r="E79" s="70" t="s">
        <v>10</v>
      </c>
      <c r="F79" s="70" t="s">
        <v>9</v>
      </c>
      <c r="G79" s="132" t="s">
        <v>9</v>
      </c>
      <c r="H79" s="162">
        <f t="shared" si="41"/>
        <v>15</v>
      </c>
      <c r="I79" s="76">
        <f t="shared" si="29"/>
        <v>0</v>
      </c>
      <c r="J79" s="76">
        <f t="shared" si="30"/>
        <v>15</v>
      </c>
      <c r="K79" s="76">
        <f t="shared" si="31"/>
        <v>0</v>
      </c>
      <c r="L79" s="84">
        <f t="shared" si="32"/>
        <v>0</v>
      </c>
      <c r="M79" s="83">
        <f t="shared" si="33"/>
        <v>10</v>
      </c>
      <c r="N79" s="161">
        <f t="shared" si="42"/>
        <v>1</v>
      </c>
      <c r="O79" s="117">
        <v>1</v>
      </c>
      <c r="P79" s="166"/>
      <c r="Q79" s="70"/>
      <c r="R79" s="70"/>
      <c r="S79" s="132"/>
      <c r="T79" s="167"/>
      <c r="U79" s="117"/>
      <c r="V79" s="68"/>
      <c r="W79" s="69"/>
      <c r="X79" s="70"/>
      <c r="Y79" s="70"/>
      <c r="Z79" s="71"/>
      <c r="AA79" s="116"/>
      <c r="AB79" s="117"/>
      <c r="AC79" s="68"/>
      <c r="AD79" s="69"/>
      <c r="AE79" s="70"/>
      <c r="AF79" s="70"/>
      <c r="AG79" s="71"/>
      <c r="AH79" s="116"/>
      <c r="AI79" s="117"/>
      <c r="AJ79" s="68"/>
      <c r="AK79" s="69"/>
      <c r="AL79" s="70">
        <v>15</v>
      </c>
      <c r="AM79" s="70"/>
      <c r="AN79" s="71"/>
      <c r="AO79" s="116">
        <v>10</v>
      </c>
      <c r="AP79" s="117">
        <v>1</v>
      </c>
      <c r="AQ79" s="68" t="s">
        <v>5</v>
      </c>
      <c r="AR79" s="69"/>
      <c r="AS79" s="70"/>
      <c r="AT79" s="70"/>
      <c r="AU79" s="71"/>
      <c r="AV79" s="116"/>
      <c r="AW79" s="117"/>
      <c r="AX79" s="68"/>
      <c r="AY79" s="69"/>
      <c r="AZ79" s="70"/>
      <c r="BA79" s="70"/>
      <c r="BB79" s="71"/>
      <c r="BC79" s="116"/>
      <c r="BD79" s="117"/>
      <c r="BE79" s="68"/>
      <c r="BF79" s="69"/>
      <c r="BG79" s="70"/>
      <c r="BH79" s="70"/>
      <c r="BI79" s="71"/>
      <c r="BJ79" s="116"/>
      <c r="BK79" s="117"/>
      <c r="BL79" s="68"/>
      <c r="BM79" s="87">
        <f t="shared" si="34"/>
        <v>1</v>
      </c>
      <c r="BN79" s="73">
        <f t="shared" si="35"/>
        <v>1</v>
      </c>
      <c r="BO79" s="88">
        <f t="shared" si="36"/>
        <v>15</v>
      </c>
      <c r="BP79" s="88">
        <f t="shared" si="37"/>
        <v>1</v>
      </c>
      <c r="BQ79" s="88">
        <f t="shared" si="38"/>
        <v>0</v>
      </c>
      <c r="BR79" s="194">
        <f t="shared" si="39"/>
        <v>0.6</v>
      </c>
      <c r="BS79" s="195">
        <f t="shared" si="40"/>
        <v>0.4</v>
      </c>
    </row>
    <row r="80" spans="1:71" s="118" customFormat="1" ht="17.25" customHeight="1" thickBot="1">
      <c r="A80" s="96">
        <v>10</v>
      </c>
      <c r="B80" s="155" t="s">
        <v>153</v>
      </c>
      <c r="C80" s="155" t="s">
        <v>154</v>
      </c>
      <c r="D80" s="70" t="s">
        <v>9</v>
      </c>
      <c r="E80" s="70" t="s">
        <v>10</v>
      </c>
      <c r="F80" s="70" t="s">
        <v>9</v>
      </c>
      <c r="G80" s="132" t="s">
        <v>9</v>
      </c>
      <c r="H80" s="162">
        <f t="shared" si="41"/>
        <v>30</v>
      </c>
      <c r="I80" s="76">
        <f t="shared" si="29"/>
        <v>0</v>
      </c>
      <c r="J80" s="76">
        <f t="shared" si="30"/>
        <v>30</v>
      </c>
      <c r="K80" s="76">
        <f t="shared" si="31"/>
        <v>0</v>
      </c>
      <c r="L80" s="84">
        <f t="shared" si="32"/>
        <v>0</v>
      </c>
      <c r="M80" s="83">
        <f t="shared" si="33"/>
        <v>20</v>
      </c>
      <c r="N80" s="161">
        <f t="shared" si="42"/>
        <v>2</v>
      </c>
      <c r="O80" s="117">
        <v>2</v>
      </c>
      <c r="P80" s="166"/>
      <c r="Q80" s="70"/>
      <c r="R80" s="70"/>
      <c r="S80" s="132"/>
      <c r="T80" s="167"/>
      <c r="U80" s="117"/>
      <c r="V80" s="68"/>
      <c r="W80" s="69"/>
      <c r="X80" s="70"/>
      <c r="Y80" s="70"/>
      <c r="Z80" s="71"/>
      <c r="AA80" s="116"/>
      <c r="AB80" s="117"/>
      <c r="AC80" s="68"/>
      <c r="AD80" s="69"/>
      <c r="AE80" s="70"/>
      <c r="AF80" s="70"/>
      <c r="AG80" s="71"/>
      <c r="AH80" s="116"/>
      <c r="AI80" s="117"/>
      <c r="AJ80" s="68"/>
      <c r="AK80" s="69"/>
      <c r="AL80" s="70">
        <v>30</v>
      </c>
      <c r="AM80" s="70"/>
      <c r="AN80" s="71"/>
      <c r="AO80" s="116">
        <v>20</v>
      </c>
      <c r="AP80" s="117">
        <v>2</v>
      </c>
      <c r="AQ80" s="68" t="s">
        <v>5</v>
      </c>
      <c r="AR80" s="69"/>
      <c r="AS80" s="70"/>
      <c r="AT80" s="70"/>
      <c r="AU80" s="71"/>
      <c r="AV80" s="116"/>
      <c r="AW80" s="117"/>
      <c r="AX80" s="68"/>
      <c r="AY80" s="69"/>
      <c r="AZ80" s="70"/>
      <c r="BA80" s="70"/>
      <c r="BB80" s="71"/>
      <c r="BC80" s="116"/>
      <c r="BD80" s="117"/>
      <c r="BE80" s="68"/>
      <c r="BF80" s="69"/>
      <c r="BG80" s="70"/>
      <c r="BH80" s="70"/>
      <c r="BI80" s="71"/>
      <c r="BJ80" s="116"/>
      <c r="BK80" s="117"/>
      <c r="BL80" s="68"/>
      <c r="BM80" s="87">
        <f t="shared" si="34"/>
        <v>2</v>
      </c>
      <c r="BN80" s="73">
        <f t="shared" si="35"/>
        <v>2</v>
      </c>
      <c r="BO80" s="88">
        <f t="shared" si="36"/>
        <v>30</v>
      </c>
      <c r="BP80" s="88">
        <f t="shared" si="37"/>
        <v>2</v>
      </c>
      <c r="BQ80" s="88">
        <f t="shared" si="38"/>
        <v>0</v>
      </c>
      <c r="BR80" s="194">
        <f t="shared" si="39"/>
        <v>1.2</v>
      </c>
      <c r="BS80" s="195">
        <f t="shared" si="40"/>
        <v>0.8</v>
      </c>
    </row>
    <row r="81" spans="1:71" s="118" customFormat="1" ht="16.5" customHeight="1" thickBot="1">
      <c r="A81" s="87">
        <v>11</v>
      </c>
      <c r="B81" s="156" t="s">
        <v>155</v>
      </c>
      <c r="C81" s="155" t="s">
        <v>156</v>
      </c>
      <c r="D81" s="70" t="s">
        <v>9</v>
      </c>
      <c r="E81" s="70" t="s">
        <v>10</v>
      </c>
      <c r="F81" s="70" t="s">
        <v>9</v>
      </c>
      <c r="G81" s="132" t="s">
        <v>9</v>
      </c>
      <c r="H81" s="162">
        <f>I81+J81+K81+L81</f>
        <v>30</v>
      </c>
      <c r="I81" s="76">
        <f t="shared" si="29"/>
        <v>0</v>
      </c>
      <c r="J81" s="76">
        <f t="shared" si="30"/>
        <v>30</v>
      </c>
      <c r="K81" s="76">
        <f t="shared" si="31"/>
        <v>0</v>
      </c>
      <c r="L81" s="84">
        <f t="shared" si="32"/>
        <v>0</v>
      </c>
      <c r="M81" s="83">
        <f t="shared" si="33"/>
        <v>20</v>
      </c>
      <c r="N81" s="161">
        <f t="shared" si="42"/>
        <v>2</v>
      </c>
      <c r="O81" s="117">
        <v>2</v>
      </c>
      <c r="P81" s="166"/>
      <c r="Q81" s="70"/>
      <c r="R81" s="70"/>
      <c r="S81" s="132"/>
      <c r="T81" s="167"/>
      <c r="U81" s="117"/>
      <c r="V81" s="68"/>
      <c r="W81" s="69"/>
      <c r="X81" s="70"/>
      <c r="Y81" s="70"/>
      <c r="Z81" s="71"/>
      <c r="AA81" s="116"/>
      <c r="AB81" s="117"/>
      <c r="AC81" s="68"/>
      <c r="AD81" s="69"/>
      <c r="AE81" s="70"/>
      <c r="AF81" s="70"/>
      <c r="AG81" s="71"/>
      <c r="AH81" s="116"/>
      <c r="AI81" s="117"/>
      <c r="AJ81" s="68"/>
      <c r="AK81" s="69"/>
      <c r="AL81" s="70"/>
      <c r="AM81" s="70"/>
      <c r="AN81" s="71"/>
      <c r="AO81" s="116"/>
      <c r="AP81" s="117"/>
      <c r="AQ81" s="68"/>
      <c r="AR81" s="69"/>
      <c r="AS81" s="70">
        <v>30</v>
      </c>
      <c r="AT81" s="70"/>
      <c r="AU81" s="71"/>
      <c r="AV81" s="116">
        <v>20</v>
      </c>
      <c r="AW81" s="117">
        <v>2</v>
      </c>
      <c r="AX81" s="68" t="s">
        <v>5</v>
      </c>
      <c r="AY81" s="69"/>
      <c r="AZ81" s="70"/>
      <c r="BA81" s="70"/>
      <c r="BB81" s="71"/>
      <c r="BC81" s="116"/>
      <c r="BD81" s="117"/>
      <c r="BE81" s="68"/>
      <c r="BF81" s="69"/>
      <c r="BG81" s="70"/>
      <c r="BH81" s="70"/>
      <c r="BI81" s="71"/>
      <c r="BJ81" s="116"/>
      <c r="BK81" s="117"/>
      <c r="BL81" s="68"/>
      <c r="BM81" s="87">
        <f t="shared" si="34"/>
        <v>2</v>
      </c>
      <c r="BN81" s="73">
        <f t="shared" si="35"/>
        <v>2</v>
      </c>
      <c r="BO81" s="88">
        <f t="shared" si="36"/>
        <v>30</v>
      </c>
      <c r="BP81" s="88">
        <f t="shared" si="37"/>
        <v>2</v>
      </c>
      <c r="BQ81" s="88">
        <f t="shared" si="38"/>
        <v>0</v>
      </c>
      <c r="BR81" s="194">
        <f t="shared" si="39"/>
        <v>1.2</v>
      </c>
      <c r="BS81" s="195">
        <f t="shared" si="40"/>
        <v>0.8</v>
      </c>
    </row>
    <row r="82" spans="1:71" s="118" customFormat="1" ht="16.5" customHeight="1" thickBot="1">
      <c r="A82" s="87">
        <v>12</v>
      </c>
      <c r="B82" s="168" t="s">
        <v>157</v>
      </c>
      <c r="C82" s="155" t="s">
        <v>158</v>
      </c>
      <c r="D82" s="70" t="s">
        <v>9</v>
      </c>
      <c r="E82" s="70" t="s">
        <v>10</v>
      </c>
      <c r="F82" s="70" t="s">
        <v>9</v>
      </c>
      <c r="G82" s="132" t="s">
        <v>9</v>
      </c>
      <c r="H82" s="162">
        <f>I82+J82+K82+L82</f>
        <v>45</v>
      </c>
      <c r="I82" s="76">
        <f t="shared" si="29"/>
        <v>0</v>
      </c>
      <c r="J82" s="76">
        <f t="shared" si="30"/>
        <v>45</v>
      </c>
      <c r="K82" s="76">
        <f t="shared" si="31"/>
        <v>0</v>
      </c>
      <c r="L82" s="84">
        <f t="shared" si="32"/>
        <v>0</v>
      </c>
      <c r="M82" s="83">
        <f t="shared" si="33"/>
        <v>30</v>
      </c>
      <c r="N82" s="161">
        <f t="shared" si="42"/>
        <v>3</v>
      </c>
      <c r="O82" s="117">
        <v>3</v>
      </c>
      <c r="P82" s="166"/>
      <c r="Q82" s="70"/>
      <c r="R82" s="70"/>
      <c r="S82" s="132"/>
      <c r="T82" s="167"/>
      <c r="U82" s="117"/>
      <c r="V82" s="68"/>
      <c r="W82" s="69"/>
      <c r="X82" s="70"/>
      <c r="Y82" s="70"/>
      <c r="Z82" s="71"/>
      <c r="AA82" s="116"/>
      <c r="AB82" s="117"/>
      <c r="AC82" s="68"/>
      <c r="AD82" s="69"/>
      <c r="AE82" s="70"/>
      <c r="AF82" s="70"/>
      <c r="AG82" s="71"/>
      <c r="AH82" s="116"/>
      <c r="AI82" s="117"/>
      <c r="AJ82" s="68"/>
      <c r="AK82" s="69"/>
      <c r="AL82" s="70"/>
      <c r="AM82" s="70"/>
      <c r="AN82" s="71"/>
      <c r="AO82" s="116"/>
      <c r="AP82" s="117"/>
      <c r="AQ82" s="68"/>
      <c r="AR82" s="69"/>
      <c r="AS82" s="70">
        <v>45</v>
      </c>
      <c r="AT82" s="70"/>
      <c r="AU82" s="71"/>
      <c r="AV82" s="116">
        <v>30</v>
      </c>
      <c r="AW82" s="117">
        <v>3</v>
      </c>
      <c r="AX82" s="68" t="s">
        <v>5</v>
      </c>
      <c r="AY82" s="69"/>
      <c r="AZ82" s="70"/>
      <c r="BA82" s="70"/>
      <c r="BB82" s="71"/>
      <c r="BC82" s="116"/>
      <c r="BD82" s="117"/>
      <c r="BE82" s="68"/>
      <c r="BF82" s="69"/>
      <c r="BG82" s="70"/>
      <c r="BH82" s="70"/>
      <c r="BI82" s="71"/>
      <c r="BJ82" s="116"/>
      <c r="BK82" s="117"/>
      <c r="BL82" s="68"/>
      <c r="BM82" s="87">
        <f t="shared" si="34"/>
        <v>3</v>
      </c>
      <c r="BN82" s="73">
        <f t="shared" si="35"/>
        <v>3</v>
      </c>
      <c r="BO82" s="88">
        <f t="shared" si="36"/>
        <v>45</v>
      </c>
      <c r="BP82" s="88">
        <f t="shared" si="37"/>
        <v>3</v>
      </c>
      <c r="BQ82" s="88">
        <f t="shared" si="38"/>
        <v>0</v>
      </c>
      <c r="BR82" s="194">
        <f t="shared" si="39"/>
        <v>1.7999999999999998</v>
      </c>
      <c r="BS82" s="195">
        <f t="shared" si="40"/>
        <v>1.2000000000000002</v>
      </c>
    </row>
    <row r="83" spans="1:71" s="118" customFormat="1" ht="16.5" customHeight="1" thickBot="1">
      <c r="A83" s="96">
        <v>13</v>
      </c>
      <c r="B83" s="155" t="s">
        <v>159</v>
      </c>
      <c r="C83" s="155" t="s">
        <v>160</v>
      </c>
      <c r="D83" s="70" t="s">
        <v>9</v>
      </c>
      <c r="E83" s="70" t="s">
        <v>10</v>
      </c>
      <c r="F83" s="70" t="s">
        <v>9</v>
      </c>
      <c r="G83" s="132" t="s">
        <v>9</v>
      </c>
      <c r="H83" s="162">
        <f t="shared" si="41"/>
        <v>30</v>
      </c>
      <c r="I83" s="76">
        <f t="shared" si="29"/>
        <v>0</v>
      </c>
      <c r="J83" s="76">
        <f t="shared" si="30"/>
        <v>30</v>
      </c>
      <c r="K83" s="76">
        <f t="shared" si="31"/>
        <v>0</v>
      </c>
      <c r="L83" s="84">
        <f t="shared" si="32"/>
        <v>0</v>
      </c>
      <c r="M83" s="83">
        <f t="shared" si="33"/>
        <v>20</v>
      </c>
      <c r="N83" s="161">
        <f t="shared" si="42"/>
        <v>2</v>
      </c>
      <c r="O83" s="117">
        <v>2</v>
      </c>
      <c r="P83" s="166"/>
      <c r="Q83" s="70"/>
      <c r="R83" s="70"/>
      <c r="S83" s="132"/>
      <c r="T83" s="167"/>
      <c r="U83" s="117"/>
      <c r="V83" s="68"/>
      <c r="W83" s="69"/>
      <c r="X83" s="70"/>
      <c r="Y83" s="70"/>
      <c r="Z83" s="71"/>
      <c r="AA83" s="116"/>
      <c r="AB83" s="117"/>
      <c r="AC83" s="68"/>
      <c r="AD83" s="69"/>
      <c r="AE83" s="70"/>
      <c r="AF83" s="70"/>
      <c r="AG83" s="71"/>
      <c r="AH83" s="116"/>
      <c r="AI83" s="117"/>
      <c r="AJ83" s="68"/>
      <c r="AK83" s="69"/>
      <c r="AL83" s="70"/>
      <c r="AM83" s="70"/>
      <c r="AN83" s="71"/>
      <c r="AO83" s="116"/>
      <c r="AP83" s="117"/>
      <c r="AQ83" s="68"/>
      <c r="AR83" s="69"/>
      <c r="AS83" s="70">
        <v>30</v>
      </c>
      <c r="AT83" s="70"/>
      <c r="AU83" s="71"/>
      <c r="AV83" s="116">
        <v>20</v>
      </c>
      <c r="AW83" s="117">
        <v>2</v>
      </c>
      <c r="AX83" s="68" t="s">
        <v>5</v>
      </c>
      <c r="AY83" s="69"/>
      <c r="AZ83" s="70"/>
      <c r="BA83" s="70"/>
      <c r="BB83" s="71"/>
      <c r="BC83" s="116"/>
      <c r="BD83" s="117"/>
      <c r="BE83" s="68"/>
      <c r="BF83" s="69"/>
      <c r="BG83" s="70"/>
      <c r="BH83" s="70"/>
      <c r="BI83" s="71"/>
      <c r="BJ83" s="116"/>
      <c r="BK83" s="117"/>
      <c r="BL83" s="68"/>
      <c r="BM83" s="87">
        <f t="shared" si="34"/>
        <v>2</v>
      </c>
      <c r="BN83" s="73">
        <f t="shared" si="35"/>
        <v>2</v>
      </c>
      <c r="BO83" s="88">
        <f t="shared" si="36"/>
        <v>30</v>
      </c>
      <c r="BP83" s="88">
        <f t="shared" si="37"/>
        <v>2</v>
      </c>
      <c r="BQ83" s="88">
        <f t="shared" si="38"/>
        <v>0</v>
      </c>
      <c r="BR83" s="194">
        <f t="shared" si="39"/>
        <v>1.2</v>
      </c>
      <c r="BS83" s="195">
        <f t="shared" si="40"/>
        <v>0.8</v>
      </c>
    </row>
    <row r="84" spans="1:71" s="118" customFormat="1" ht="16.5" customHeight="1" thickBot="1">
      <c r="A84" s="87">
        <v>14</v>
      </c>
      <c r="B84" s="156" t="s">
        <v>167</v>
      </c>
      <c r="C84" s="155" t="s">
        <v>168</v>
      </c>
      <c r="D84" s="70" t="s">
        <v>9</v>
      </c>
      <c r="E84" s="70" t="s">
        <v>10</v>
      </c>
      <c r="F84" s="70" t="s">
        <v>9</v>
      </c>
      <c r="G84" s="132" t="s">
        <v>9</v>
      </c>
      <c r="H84" s="162">
        <f>I84+J84+K84+L84</f>
        <v>30</v>
      </c>
      <c r="I84" s="76">
        <f t="shared" si="29"/>
        <v>0</v>
      </c>
      <c r="J84" s="76">
        <f t="shared" si="30"/>
        <v>30</v>
      </c>
      <c r="K84" s="76">
        <f t="shared" si="31"/>
        <v>0</v>
      </c>
      <c r="L84" s="84">
        <f t="shared" si="32"/>
        <v>0</v>
      </c>
      <c r="M84" s="83">
        <f t="shared" si="33"/>
        <v>20</v>
      </c>
      <c r="N84" s="161">
        <f t="shared" si="42"/>
        <v>2</v>
      </c>
      <c r="O84" s="117">
        <v>2</v>
      </c>
      <c r="P84" s="166"/>
      <c r="Q84" s="70"/>
      <c r="R84" s="70"/>
      <c r="S84" s="132"/>
      <c r="T84" s="167"/>
      <c r="U84" s="117"/>
      <c r="V84" s="68"/>
      <c r="W84" s="69"/>
      <c r="X84" s="70"/>
      <c r="Y84" s="70"/>
      <c r="Z84" s="71"/>
      <c r="AA84" s="116"/>
      <c r="AB84" s="117"/>
      <c r="AC84" s="68"/>
      <c r="AD84" s="69"/>
      <c r="AE84" s="70"/>
      <c r="AF84" s="70"/>
      <c r="AG84" s="71"/>
      <c r="AH84" s="116"/>
      <c r="AI84" s="117"/>
      <c r="AJ84" s="68"/>
      <c r="AK84" s="69"/>
      <c r="AL84" s="70"/>
      <c r="AM84" s="70"/>
      <c r="AN84" s="71"/>
      <c r="AO84" s="116"/>
      <c r="AP84" s="117"/>
      <c r="AQ84" s="68"/>
      <c r="AR84" s="69"/>
      <c r="AS84" s="70">
        <v>30</v>
      </c>
      <c r="AT84" s="70"/>
      <c r="AU84" s="71"/>
      <c r="AV84" s="116">
        <v>20</v>
      </c>
      <c r="AW84" s="117">
        <v>2</v>
      </c>
      <c r="AX84" s="68" t="s">
        <v>5</v>
      </c>
      <c r="AY84" s="69"/>
      <c r="AZ84" s="70"/>
      <c r="BA84" s="70"/>
      <c r="BB84" s="71"/>
      <c r="BC84" s="116"/>
      <c r="BD84" s="117"/>
      <c r="BE84" s="68"/>
      <c r="BF84" s="69"/>
      <c r="BG84" s="70"/>
      <c r="BH84" s="70"/>
      <c r="BI84" s="71"/>
      <c r="BJ84" s="116"/>
      <c r="BK84" s="117"/>
      <c r="BL84" s="68"/>
      <c r="BM84" s="87">
        <f t="shared" si="34"/>
        <v>2</v>
      </c>
      <c r="BN84" s="73">
        <f t="shared" si="35"/>
        <v>2</v>
      </c>
      <c r="BO84" s="88">
        <f t="shared" si="36"/>
        <v>30</v>
      </c>
      <c r="BP84" s="88">
        <f>IF(D86="T",N84,0)</f>
        <v>0</v>
      </c>
      <c r="BQ84" s="88">
        <f t="shared" si="38"/>
        <v>0</v>
      </c>
      <c r="BR84" s="194">
        <f t="shared" si="39"/>
        <v>1.2</v>
      </c>
      <c r="BS84" s="195">
        <f t="shared" si="40"/>
        <v>0.8</v>
      </c>
    </row>
    <row r="85" spans="1:71" s="118" customFormat="1" ht="16.5" customHeight="1" thickBot="1">
      <c r="A85" s="87">
        <v>15</v>
      </c>
      <c r="B85" s="155" t="s">
        <v>161</v>
      </c>
      <c r="C85" s="155" t="s">
        <v>162</v>
      </c>
      <c r="D85" s="70" t="s">
        <v>9</v>
      </c>
      <c r="E85" s="70" t="s">
        <v>10</v>
      </c>
      <c r="F85" s="70" t="s">
        <v>9</v>
      </c>
      <c r="G85" s="132" t="s">
        <v>9</v>
      </c>
      <c r="H85" s="162">
        <f>I85+J85+K85+L85</f>
        <v>30</v>
      </c>
      <c r="I85" s="76">
        <f t="shared" si="29"/>
        <v>0</v>
      </c>
      <c r="J85" s="76">
        <f t="shared" si="30"/>
        <v>30</v>
      </c>
      <c r="K85" s="76">
        <f t="shared" si="31"/>
        <v>0</v>
      </c>
      <c r="L85" s="84">
        <f t="shared" si="32"/>
        <v>0</v>
      </c>
      <c r="M85" s="83">
        <f t="shared" si="33"/>
        <v>20</v>
      </c>
      <c r="N85" s="161">
        <f t="shared" si="42"/>
        <v>2</v>
      </c>
      <c r="O85" s="117">
        <v>2</v>
      </c>
      <c r="P85" s="166"/>
      <c r="Q85" s="70"/>
      <c r="R85" s="70"/>
      <c r="S85" s="132"/>
      <c r="T85" s="167"/>
      <c r="U85" s="117"/>
      <c r="V85" s="68"/>
      <c r="W85" s="69"/>
      <c r="X85" s="70"/>
      <c r="Y85" s="70"/>
      <c r="Z85" s="71"/>
      <c r="AA85" s="116"/>
      <c r="AB85" s="117"/>
      <c r="AC85" s="68"/>
      <c r="AD85" s="69"/>
      <c r="AE85" s="70"/>
      <c r="AF85" s="70"/>
      <c r="AG85" s="71"/>
      <c r="AH85" s="116"/>
      <c r="AI85" s="117"/>
      <c r="AJ85" s="68"/>
      <c r="AK85" s="69"/>
      <c r="AL85" s="70"/>
      <c r="AM85" s="70"/>
      <c r="AN85" s="71"/>
      <c r="AO85" s="116"/>
      <c r="AP85" s="117"/>
      <c r="AQ85" s="68"/>
      <c r="AR85" s="69"/>
      <c r="AS85" s="70"/>
      <c r="AT85" s="70"/>
      <c r="AU85" s="71"/>
      <c r="AV85" s="116"/>
      <c r="AW85" s="117"/>
      <c r="AX85" s="68"/>
      <c r="AY85" s="69"/>
      <c r="AZ85" s="70">
        <v>30</v>
      </c>
      <c r="BA85" s="70"/>
      <c r="BB85" s="71"/>
      <c r="BC85" s="116">
        <v>20</v>
      </c>
      <c r="BD85" s="117">
        <v>2</v>
      </c>
      <c r="BE85" s="68" t="s">
        <v>5</v>
      </c>
      <c r="BF85" s="69"/>
      <c r="BG85" s="70"/>
      <c r="BH85" s="70"/>
      <c r="BI85" s="71"/>
      <c r="BJ85" s="116"/>
      <c r="BK85" s="117"/>
      <c r="BL85" s="68"/>
      <c r="BM85" s="87">
        <f t="shared" si="34"/>
        <v>2</v>
      </c>
      <c r="BN85" s="73">
        <f t="shared" si="35"/>
        <v>2</v>
      </c>
      <c r="BO85" s="88">
        <f t="shared" si="36"/>
        <v>30</v>
      </c>
      <c r="BP85" s="88">
        <f>IF(D87="T",N85,0)</f>
        <v>0</v>
      </c>
      <c r="BQ85" s="88">
        <f t="shared" si="38"/>
        <v>0</v>
      </c>
      <c r="BR85" s="194">
        <f t="shared" si="39"/>
        <v>1.2</v>
      </c>
      <c r="BS85" s="195">
        <f t="shared" si="40"/>
        <v>0.8</v>
      </c>
    </row>
    <row r="86" spans="1:71" s="118" customFormat="1" ht="16.5" customHeight="1" thickBot="1">
      <c r="A86" s="96">
        <v>16</v>
      </c>
      <c r="B86" s="175"/>
      <c r="C86" s="175"/>
      <c r="D86" s="70"/>
      <c r="E86" s="70"/>
      <c r="F86" s="70"/>
      <c r="G86" s="132"/>
      <c r="H86" s="162">
        <f>I86+J86+K86+L86</f>
        <v>0</v>
      </c>
      <c r="I86" s="76">
        <f t="shared" si="29"/>
        <v>0</v>
      </c>
      <c r="J86" s="76">
        <f t="shared" si="30"/>
        <v>0</v>
      </c>
      <c r="K86" s="76">
        <f t="shared" si="31"/>
        <v>0</v>
      </c>
      <c r="L86" s="84">
        <f t="shared" si="32"/>
        <v>0</v>
      </c>
      <c r="M86" s="83">
        <f t="shared" si="33"/>
        <v>0</v>
      </c>
      <c r="N86" s="161">
        <f t="shared" si="42"/>
        <v>0</v>
      </c>
      <c r="O86" s="117"/>
      <c r="P86" s="166"/>
      <c r="Q86" s="70"/>
      <c r="R86" s="70"/>
      <c r="S86" s="132"/>
      <c r="T86" s="167"/>
      <c r="U86" s="117"/>
      <c r="V86" s="68"/>
      <c r="W86" s="69"/>
      <c r="X86" s="70"/>
      <c r="Y86" s="70"/>
      <c r="Z86" s="71"/>
      <c r="AA86" s="116"/>
      <c r="AB86" s="117"/>
      <c r="AC86" s="68"/>
      <c r="AD86" s="69"/>
      <c r="AE86" s="70"/>
      <c r="AF86" s="70"/>
      <c r="AG86" s="71"/>
      <c r="AH86" s="116"/>
      <c r="AI86" s="117"/>
      <c r="AJ86" s="68"/>
      <c r="AK86" s="69"/>
      <c r="AL86" s="70"/>
      <c r="AM86" s="70"/>
      <c r="AN86" s="71"/>
      <c r="AO86" s="116"/>
      <c r="AP86" s="117"/>
      <c r="AQ86" s="68"/>
      <c r="AR86" s="69"/>
      <c r="AS86" s="70"/>
      <c r="AT86" s="70"/>
      <c r="AU86" s="71"/>
      <c r="AV86" s="116"/>
      <c r="AW86" s="117"/>
      <c r="AX86" s="68"/>
      <c r="AY86" s="69"/>
      <c r="AZ86" s="70"/>
      <c r="BA86" s="70"/>
      <c r="BB86" s="71"/>
      <c r="BC86" s="116"/>
      <c r="BD86" s="117"/>
      <c r="BE86" s="68"/>
      <c r="BF86" s="69"/>
      <c r="BG86" s="70"/>
      <c r="BH86" s="70"/>
      <c r="BI86" s="71"/>
      <c r="BJ86" s="116"/>
      <c r="BK86" s="117"/>
      <c r="BL86" s="68"/>
      <c r="BM86" s="87">
        <f t="shared" si="34"/>
        <v>0</v>
      </c>
      <c r="BN86" s="73">
        <f t="shared" si="35"/>
        <v>0</v>
      </c>
      <c r="BO86" s="88">
        <f t="shared" si="36"/>
        <v>0</v>
      </c>
      <c r="BP86" s="88">
        <f>IF(D88="T",N86,0)</f>
        <v>0</v>
      </c>
      <c r="BQ86" s="88">
        <f t="shared" si="38"/>
        <v>0</v>
      </c>
      <c r="BR86" s="194">
        <f t="shared" si="39"/>
        <v>0</v>
      </c>
      <c r="BS86" s="195">
        <f t="shared" si="40"/>
        <v>0</v>
      </c>
    </row>
    <row r="87" spans="1:71" ht="15" thickBot="1">
      <c r="A87" s="87">
        <v>17</v>
      </c>
      <c r="B87" s="36"/>
      <c r="C87" s="36"/>
      <c r="D87" s="27"/>
      <c r="E87" s="27"/>
      <c r="F87" s="27"/>
      <c r="G87" s="28"/>
      <c r="H87" s="16">
        <f t="shared" si="41"/>
        <v>0</v>
      </c>
      <c r="I87" s="14">
        <f t="shared" si="29"/>
        <v>0</v>
      </c>
      <c r="J87" s="14">
        <f t="shared" si="30"/>
        <v>0</v>
      </c>
      <c r="K87" s="14">
        <f t="shared" si="31"/>
        <v>0</v>
      </c>
      <c r="L87" s="48">
        <f t="shared" si="32"/>
        <v>0</v>
      </c>
      <c r="M87" s="13">
        <f t="shared" si="33"/>
        <v>0</v>
      </c>
      <c r="N87" s="15">
        <f t="shared" si="42"/>
        <v>0</v>
      </c>
      <c r="O87" s="20"/>
      <c r="P87" s="32"/>
      <c r="Q87" s="27"/>
      <c r="R87" s="27"/>
      <c r="S87" s="28"/>
      <c r="T87" s="62"/>
      <c r="U87" s="21"/>
      <c r="V87" s="22"/>
      <c r="W87" s="30"/>
      <c r="X87" s="27"/>
      <c r="Y87" s="27"/>
      <c r="Z87" s="31"/>
      <c r="AA87" s="47"/>
      <c r="AB87" s="21"/>
      <c r="AC87" s="22"/>
      <c r="AD87" s="30"/>
      <c r="AE87" s="27"/>
      <c r="AF87" s="27"/>
      <c r="AG87" s="31"/>
      <c r="AH87" s="47"/>
      <c r="AI87" s="21"/>
      <c r="AJ87" s="22"/>
      <c r="AK87" s="30"/>
      <c r="AL87" s="27"/>
      <c r="AM87" s="27"/>
      <c r="AN87" s="31"/>
      <c r="AO87" s="47"/>
      <c r="AP87" s="21"/>
      <c r="AQ87" s="22"/>
      <c r="AR87" s="30"/>
      <c r="AS87" s="27"/>
      <c r="AT87" s="27"/>
      <c r="AU87" s="31"/>
      <c r="AV87" s="47"/>
      <c r="AW87" s="21"/>
      <c r="AX87" s="22"/>
      <c r="AY87" s="30"/>
      <c r="AZ87" s="27"/>
      <c r="BA87" s="27"/>
      <c r="BB87" s="31"/>
      <c r="BC87" s="47"/>
      <c r="BD87" s="21"/>
      <c r="BE87" s="22"/>
      <c r="BF87" s="30"/>
      <c r="BG87" s="27"/>
      <c r="BH87" s="27"/>
      <c r="BI87" s="31"/>
      <c r="BJ87" s="47"/>
      <c r="BK87" s="21"/>
      <c r="BL87" s="22"/>
      <c r="BM87" s="18">
        <f t="shared" si="34"/>
        <v>0</v>
      </c>
      <c r="BN87" s="73">
        <f t="shared" si="35"/>
        <v>0</v>
      </c>
      <c r="BO87" s="2">
        <f t="shared" si="36"/>
        <v>0</v>
      </c>
      <c r="BP87" s="2">
        <f t="shared" si="37"/>
        <v>0</v>
      </c>
      <c r="BQ87" s="2">
        <f t="shared" si="38"/>
        <v>0</v>
      </c>
      <c r="BR87" s="203">
        <f t="shared" si="39"/>
        <v>0</v>
      </c>
      <c r="BS87" s="204">
        <f t="shared" si="40"/>
        <v>0</v>
      </c>
    </row>
    <row r="88" spans="1:71" ht="15" thickBot="1">
      <c r="A88" s="87">
        <v>18</v>
      </c>
      <c r="B88" s="36"/>
      <c r="C88" s="36"/>
      <c r="D88" s="27"/>
      <c r="E88" s="27"/>
      <c r="F88" s="27"/>
      <c r="G88" s="28"/>
      <c r="H88" s="16">
        <f t="shared" si="41"/>
        <v>0</v>
      </c>
      <c r="I88" s="14">
        <f t="shared" si="29"/>
        <v>0</v>
      </c>
      <c r="J88" s="14">
        <f t="shared" si="30"/>
        <v>0</v>
      </c>
      <c r="K88" s="14">
        <f t="shared" si="31"/>
        <v>0</v>
      </c>
      <c r="L88" s="48">
        <f t="shared" si="32"/>
        <v>0</v>
      </c>
      <c r="M88" s="13">
        <f t="shared" si="33"/>
        <v>0</v>
      </c>
      <c r="N88" s="15">
        <f t="shared" si="42"/>
        <v>0</v>
      </c>
      <c r="O88" s="20"/>
      <c r="P88" s="32"/>
      <c r="Q88" s="27"/>
      <c r="R88" s="27"/>
      <c r="S88" s="28"/>
      <c r="T88" s="62"/>
      <c r="U88" s="21"/>
      <c r="V88" s="22"/>
      <c r="W88" s="30"/>
      <c r="X88" s="27"/>
      <c r="Y88" s="27"/>
      <c r="Z88" s="31"/>
      <c r="AA88" s="47"/>
      <c r="AB88" s="21"/>
      <c r="AC88" s="22"/>
      <c r="AD88" s="30"/>
      <c r="AE88" s="27"/>
      <c r="AF88" s="27"/>
      <c r="AG88" s="31"/>
      <c r="AH88" s="47"/>
      <c r="AI88" s="21"/>
      <c r="AJ88" s="22"/>
      <c r="AK88" s="30"/>
      <c r="AL88" s="27"/>
      <c r="AM88" s="27"/>
      <c r="AN88" s="31"/>
      <c r="AO88" s="47"/>
      <c r="AP88" s="21"/>
      <c r="AQ88" s="22"/>
      <c r="AR88" s="30"/>
      <c r="AS88" s="27"/>
      <c r="AT88" s="27"/>
      <c r="AU88" s="31"/>
      <c r="AV88" s="47"/>
      <c r="AW88" s="21"/>
      <c r="AX88" s="22"/>
      <c r="AY88" s="30"/>
      <c r="AZ88" s="27"/>
      <c r="BA88" s="27"/>
      <c r="BB88" s="31"/>
      <c r="BC88" s="47"/>
      <c r="BD88" s="21"/>
      <c r="BE88" s="22"/>
      <c r="BF88" s="30"/>
      <c r="BG88" s="27"/>
      <c r="BH88" s="27"/>
      <c r="BI88" s="31"/>
      <c r="BJ88" s="47"/>
      <c r="BK88" s="21"/>
      <c r="BL88" s="22"/>
      <c r="BM88" s="18">
        <f t="shared" si="34"/>
        <v>0</v>
      </c>
      <c r="BN88" s="73">
        <f t="shared" si="35"/>
        <v>0</v>
      </c>
      <c r="BO88" s="2">
        <f t="shared" si="36"/>
        <v>0</v>
      </c>
      <c r="BP88" s="2">
        <f t="shared" si="37"/>
        <v>0</v>
      </c>
      <c r="BQ88" s="2">
        <f t="shared" si="38"/>
        <v>0</v>
      </c>
      <c r="BR88" s="203">
        <f t="shared" si="39"/>
        <v>0</v>
      </c>
      <c r="BS88" s="204">
        <f t="shared" si="40"/>
        <v>0</v>
      </c>
    </row>
    <row r="89" spans="1:71" ht="15" thickBot="1">
      <c r="A89" s="96">
        <v>19</v>
      </c>
      <c r="B89" s="36"/>
      <c r="C89" s="36"/>
      <c r="D89" s="27"/>
      <c r="E89" s="27"/>
      <c r="F89" s="27"/>
      <c r="G89" s="28"/>
      <c r="H89" s="16">
        <f t="shared" si="41"/>
        <v>0</v>
      </c>
      <c r="I89" s="14">
        <f t="shared" si="29"/>
        <v>0</v>
      </c>
      <c r="J89" s="14">
        <f t="shared" si="30"/>
        <v>0</v>
      </c>
      <c r="K89" s="14">
        <f t="shared" si="31"/>
        <v>0</v>
      </c>
      <c r="L89" s="48">
        <f t="shared" si="32"/>
        <v>0</v>
      </c>
      <c r="M89" s="13">
        <f t="shared" si="33"/>
        <v>0</v>
      </c>
      <c r="N89" s="15">
        <f t="shared" si="42"/>
        <v>0</v>
      </c>
      <c r="O89" s="20"/>
      <c r="P89" s="32"/>
      <c r="Q89" s="27"/>
      <c r="R89" s="27"/>
      <c r="S89" s="28"/>
      <c r="T89" s="62"/>
      <c r="U89" s="21"/>
      <c r="V89" s="22"/>
      <c r="W89" s="30"/>
      <c r="X89" s="27"/>
      <c r="Y89" s="27"/>
      <c r="Z89" s="31"/>
      <c r="AA89" s="47"/>
      <c r="AB89" s="21"/>
      <c r="AC89" s="22"/>
      <c r="AD89" s="30"/>
      <c r="AE89" s="27"/>
      <c r="AF89" s="27"/>
      <c r="AG89" s="31"/>
      <c r="AH89" s="47"/>
      <c r="AI89" s="21"/>
      <c r="AJ89" s="22"/>
      <c r="AK89" s="30"/>
      <c r="AL89" s="27"/>
      <c r="AM89" s="27"/>
      <c r="AN89" s="31"/>
      <c r="AO89" s="47"/>
      <c r="AP89" s="21"/>
      <c r="AQ89" s="22"/>
      <c r="AR89" s="30"/>
      <c r="AS89" s="27"/>
      <c r="AT89" s="27"/>
      <c r="AU89" s="31"/>
      <c r="AV89" s="47"/>
      <c r="AW89" s="21"/>
      <c r="AX89" s="22"/>
      <c r="AY89" s="30"/>
      <c r="AZ89" s="27"/>
      <c r="BA89" s="27"/>
      <c r="BB89" s="31"/>
      <c r="BC89" s="47"/>
      <c r="BD89" s="21"/>
      <c r="BE89" s="22"/>
      <c r="BF89" s="30"/>
      <c r="BG89" s="27"/>
      <c r="BH89" s="27"/>
      <c r="BI89" s="31"/>
      <c r="BJ89" s="47"/>
      <c r="BK89" s="21"/>
      <c r="BL89" s="22"/>
      <c r="BM89" s="18">
        <f t="shared" si="34"/>
        <v>0</v>
      </c>
      <c r="BN89" s="73">
        <f t="shared" si="35"/>
        <v>0</v>
      </c>
      <c r="BO89" s="2">
        <f t="shared" si="36"/>
        <v>0</v>
      </c>
      <c r="BP89" s="2">
        <f t="shared" si="37"/>
        <v>0</v>
      </c>
      <c r="BQ89" s="2">
        <f t="shared" si="38"/>
        <v>0</v>
      </c>
      <c r="BR89" s="203">
        <f t="shared" si="39"/>
        <v>0</v>
      </c>
      <c r="BS89" s="204">
        <f t="shared" si="40"/>
        <v>0</v>
      </c>
    </row>
    <row r="90" spans="1:71" ht="15" thickBot="1">
      <c r="A90" s="87">
        <v>20</v>
      </c>
      <c r="B90" s="36"/>
      <c r="C90" s="36"/>
      <c r="D90" s="27"/>
      <c r="E90" s="27"/>
      <c r="F90" s="27"/>
      <c r="G90" s="28"/>
      <c r="H90" s="16">
        <f t="shared" si="41"/>
        <v>0</v>
      </c>
      <c r="I90" s="14">
        <f t="shared" si="29"/>
        <v>0</v>
      </c>
      <c r="J90" s="14">
        <f t="shared" si="30"/>
        <v>0</v>
      </c>
      <c r="K90" s="14">
        <f t="shared" si="31"/>
        <v>0</v>
      </c>
      <c r="L90" s="48">
        <f t="shared" si="32"/>
        <v>0</v>
      </c>
      <c r="M90" s="13">
        <f t="shared" si="33"/>
        <v>0</v>
      </c>
      <c r="N90" s="15">
        <f t="shared" si="42"/>
        <v>0</v>
      </c>
      <c r="O90" s="20"/>
      <c r="P90" s="32"/>
      <c r="Q90" s="27"/>
      <c r="R90" s="27"/>
      <c r="S90" s="28"/>
      <c r="T90" s="62"/>
      <c r="U90" s="21"/>
      <c r="V90" s="22"/>
      <c r="W90" s="30"/>
      <c r="X90" s="27"/>
      <c r="Y90" s="27"/>
      <c r="Z90" s="31"/>
      <c r="AA90" s="47"/>
      <c r="AB90" s="21"/>
      <c r="AC90" s="22"/>
      <c r="AD90" s="30"/>
      <c r="AE90" s="27"/>
      <c r="AF90" s="27"/>
      <c r="AG90" s="31"/>
      <c r="AH90" s="47"/>
      <c r="AI90" s="21"/>
      <c r="AJ90" s="22"/>
      <c r="AK90" s="30"/>
      <c r="AL90" s="27"/>
      <c r="AM90" s="27"/>
      <c r="AN90" s="31"/>
      <c r="AO90" s="47"/>
      <c r="AP90" s="21"/>
      <c r="AQ90" s="22"/>
      <c r="AR90" s="30"/>
      <c r="AS90" s="27"/>
      <c r="AT90" s="27"/>
      <c r="AU90" s="31"/>
      <c r="AV90" s="47"/>
      <c r="AW90" s="21"/>
      <c r="AX90" s="22"/>
      <c r="AY90" s="30"/>
      <c r="AZ90" s="27"/>
      <c r="BA90" s="27"/>
      <c r="BB90" s="31"/>
      <c r="BC90" s="47"/>
      <c r="BD90" s="21"/>
      <c r="BE90" s="22"/>
      <c r="BF90" s="30"/>
      <c r="BG90" s="27"/>
      <c r="BH90" s="27"/>
      <c r="BI90" s="31"/>
      <c r="BJ90" s="47"/>
      <c r="BK90" s="21"/>
      <c r="BL90" s="22"/>
      <c r="BM90" s="18">
        <f t="shared" si="34"/>
        <v>0</v>
      </c>
      <c r="BN90" s="73">
        <f t="shared" si="35"/>
        <v>0</v>
      </c>
      <c r="BO90" s="2">
        <f t="shared" si="36"/>
        <v>0</v>
      </c>
      <c r="BP90" s="2">
        <f t="shared" si="37"/>
        <v>0</v>
      </c>
      <c r="BQ90" s="2">
        <f t="shared" si="38"/>
        <v>0</v>
      </c>
      <c r="BR90" s="203">
        <f t="shared" si="39"/>
        <v>0</v>
      </c>
      <c r="BS90" s="204">
        <f t="shared" si="40"/>
        <v>0</v>
      </c>
    </row>
    <row r="91" spans="1:71" ht="15" thickBot="1">
      <c r="A91" s="87">
        <v>21</v>
      </c>
      <c r="B91" s="36"/>
      <c r="C91" s="36"/>
      <c r="D91" s="27"/>
      <c r="E91" s="27"/>
      <c r="F91" s="27"/>
      <c r="G91" s="28"/>
      <c r="H91" s="16">
        <f t="shared" si="41"/>
        <v>0</v>
      </c>
      <c r="I91" s="14">
        <f t="shared" si="29"/>
        <v>0</v>
      </c>
      <c r="J91" s="14">
        <f t="shared" si="30"/>
        <v>0</v>
      </c>
      <c r="K91" s="14">
        <f t="shared" si="31"/>
        <v>0</v>
      </c>
      <c r="L91" s="48">
        <f t="shared" si="32"/>
        <v>0</v>
      </c>
      <c r="M91" s="13">
        <f t="shared" si="33"/>
        <v>0</v>
      </c>
      <c r="N91" s="15">
        <f t="shared" si="42"/>
        <v>0</v>
      </c>
      <c r="O91" s="20"/>
      <c r="P91" s="32"/>
      <c r="Q91" s="27"/>
      <c r="R91" s="27"/>
      <c r="S91" s="28"/>
      <c r="T91" s="62"/>
      <c r="U91" s="21"/>
      <c r="V91" s="22"/>
      <c r="W91" s="30"/>
      <c r="X91" s="27"/>
      <c r="Y91" s="27"/>
      <c r="Z91" s="31"/>
      <c r="AA91" s="47"/>
      <c r="AB91" s="21"/>
      <c r="AC91" s="22"/>
      <c r="AD91" s="30"/>
      <c r="AE91" s="27"/>
      <c r="AF91" s="27"/>
      <c r="AG91" s="31"/>
      <c r="AH91" s="47"/>
      <c r="AI91" s="21"/>
      <c r="AJ91" s="22"/>
      <c r="AK91" s="30"/>
      <c r="AL91" s="27"/>
      <c r="AM91" s="27"/>
      <c r="AN91" s="31"/>
      <c r="AO91" s="47"/>
      <c r="AP91" s="21"/>
      <c r="AQ91" s="22"/>
      <c r="AR91" s="30"/>
      <c r="AS91" s="27"/>
      <c r="AT91" s="27"/>
      <c r="AU91" s="31"/>
      <c r="AV91" s="47"/>
      <c r="AW91" s="21"/>
      <c r="AX91" s="22"/>
      <c r="AY91" s="30"/>
      <c r="AZ91" s="27"/>
      <c r="BA91" s="27"/>
      <c r="BB91" s="31"/>
      <c r="BC91" s="47"/>
      <c r="BD91" s="21"/>
      <c r="BE91" s="22"/>
      <c r="BF91" s="30"/>
      <c r="BG91" s="27"/>
      <c r="BH91" s="27"/>
      <c r="BI91" s="31"/>
      <c r="BJ91" s="47"/>
      <c r="BK91" s="21"/>
      <c r="BL91" s="22"/>
      <c r="BM91" s="18">
        <f t="shared" si="34"/>
        <v>0</v>
      </c>
      <c r="BN91" s="73">
        <f t="shared" si="35"/>
        <v>0</v>
      </c>
      <c r="BO91" s="2">
        <f t="shared" si="36"/>
        <v>0</v>
      </c>
      <c r="BP91" s="2">
        <f t="shared" si="37"/>
        <v>0</v>
      </c>
      <c r="BQ91" s="2">
        <f t="shared" si="38"/>
        <v>0</v>
      </c>
      <c r="BR91" s="203">
        <f t="shared" si="39"/>
        <v>0</v>
      </c>
      <c r="BS91" s="204">
        <f t="shared" si="40"/>
        <v>0</v>
      </c>
    </row>
    <row r="92" spans="1:71" ht="15" thickBot="1">
      <c r="A92" s="96">
        <v>22</v>
      </c>
      <c r="B92" s="36"/>
      <c r="C92" s="36"/>
      <c r="D92" s="27"/>
      <c r="E92" s="27"/>
      <c r="F92" s="27"/>
      <c r="G92" s="28"/>
      <c r="H92" s="16">
        <f t="shared" si="41"/>
        <v>0</v>
      </c>
      <c r="I92" s="14">
        <f t="shared" si="29"/>
        <v>0</v>
      </c>
      <c r="J92" s="14">
        <f t="shared" si="30"/>
        <v>0</v>
      </c>
      <c r="K92" s="14">
        <f t="shared" si="31"/>
        <v>0</v>
      </c>
      <c r="L92" s="48">
        <f t="shared" si="32"/>
        <v>0</v>
      </c>
      <c r="M92" s="13">
        <f t="shared" si="33"/>
        <v>0</v>
      </c>
      <c r="N92" s="15">
        <f t="shared" si="42"/>
        <v>0</v>
      </c>
      <c r="O92" s="20"/>
      <c r="P92" s="32"/>
      <c r="Q92" s="27"/>
      <c r="R92" s="27"/>
      <c r="S92" s="28"/>
      <c r="T92" s="62"/>
      <c r="U92" s="21"/>
      <c r="V92" s="22"/>
      <c r="W92" s="30"/>
      <c r="X92" s="27"/>
      <c r="Y92" s="27"/>
      <c r="Z92" s="31"/>
      <c r="AA92" s="47"/>
      <c r="AB92" s="21"/>
      <c r="AC92" s="22"/>
      <c r="AD92" s="30"/>
      <c r="AE92" s="27"/>
      <c r="AF92" s="27"/>
      <c r="AG92" s="31"/>
      <c r="AH92" s="47"/>
      <c r="AI92" s="21"/>
      <c r="AJ92" s="22"/>
      <c r="AK92" s="30"/>
      <c r="AL92" s="27"/>
      <c r="AM92" s="27"/>
      <c r="AN92" s="31"/>
      <c r="AO92" s="47"/>
      <c r="AP92" s="21"/>
      <c r="AQ92" s="22"/>
      <c r="AR92" s="30"/>
      <c r="AS92" s="27"/>
      <c r="AT92" s="27"/>
      <c r="AU92" s="31"/>
      <c r="AV92" s="47"/>
      <c r="AW92" s="21"/>
      <c r="AX92" s="22"/>
      <c r="AY92" s="30"/>
      <c r="AZ92" s="27"/>
      <c r="BA92" s="27"/>
      <c r="BB92" s="31"/>
      <c r="BC92" s="47"/>
      <c r="BD92" s="21"/>
      <c r="BE92" s="22"/>
      <c r="BF92" s="30"/>
      <c r="BG92" s="27"/>
      <c r="BH92" s="27"/>
      <c r="BI92" s="31"/>
      <c r="BJ92" s="47"/>
      <c r="BK92" s="21"/>
      <c r="BL92" s="22"/>
      <c r="BM92" s="18">
        <f t="shared" si="34"/>
        <v>0</v>
      </c>
      <c r="BN92" s="73">
        <f t="shared" si="35"/>
        <v>0</v>
      </c>
      <c r="BO92" s="2">
        <f t="shared" si="36"/>
        <v>0</v>
      </c>
      <c r="BP92" s="2">
        <f t="shared" si="37"/>
        <v>0</v>
      </c>
      <c r="BQ92" s="2">
        <f t="shared" si="38"/>
        <v>0</v>
      </c>
      <c r="BR92" s="203">
        <f t="shared" si="39"/>
        <v>0</v>
      </c>
      <c r="BS92" s="204">
        <f t="shared" si="40"/>
        <v>0</v>
      </c>
    </row>
    <row r="93" spans="1:71" ht="15" thickBot="1">
      <c r="A93" s="87">
        <v>23</v>
      </c>
      <c r="B93" s="36"/>
      <c r="C93" s="36"/>
      <c r="D93" s="27"/>
      <c r="E93" s="27"/>
      <c r="F93" s="27"/>
      <c r="G93" s="28"/>
      <c r="H93" s="16">
        <f t="shared" si="41"/>
        <v>0</v>
      </c>
      <c r="I93" s="14">
        <f t="shared" si="29"/>
        <v>0</v>
      </c>
      <c r="J93" s="14">
        <f t="shared" si="30"/>
        <v>0</v>
      </c>
      <c r="K93" s="14">
        <f t="shared" si="31"/>
        <v>0</v>
      </c>
      <c r="L93" s="48">
        <f t="shared" si="32"/>
        <v>0</v>
      </c>
      <c r="M93" s="13">
        <f t="shared" si="33"/>
        <v>0</v>
      </c>
      <c r="N93" s="15">
        <f t="shared" si="42"/>
        <v>0</v>
      </c>
      <c r="O93" s="20"/>
      <c r="P93" s="32"/>
      <c r="Q93" s="27"/>
      <c r="R93" s="27"/>
      <c r="S93" s="28"/>
      <c r="T93" s="62"/>
      <c r="U93" s="21"/>
      <c r="V93" s="22"/>
      <c r="W93" s="30"/>
      <c r="X93" s="27"/>
      <c r="Y93" s="27"/>
      <c r="Z93" s="31"/>
      <c r="AA93" s="47"/>
      <c r="AB93" s="21"/>
      <c r="AC93" s="22"/>
      <c r="AD93" s="30"/>
      <c r="AE93" s="27"/>
      <c r="AF93" s="27"/>
      <c r="AG93" s="31"/>
      <c r="AH93" s="47"/>
      <c r="AI93" s="21"/>
      <c r="AJ93" s="22"/>
      <c r="AK93" s="30"/>
      <c r="AL93" s="27"/>
      <c r="AM93" s="27"/>
      <c r="AN93" s="31"/>
      <c r="AO93" s="47"/>
      <c r="AP93" s="21"/>
      <c r="AQ93" s="22"/>
      <c r="AR93" s="30"/>
      <c r="AS93" s="27"/>
      <c r="AT93" s="27"/>
      <c r="AU93" s="31"/>
      <c r="AV93" s="47"/>
      <c r="AW93" s="21"/>
      <c r="AX93" s="22"/>
      <c r="AY93" s="30"/>
      <c r="AZ93" s="27"/>
      <c r="BA93" s="27"/>
      <c r="BB93" s="31"/>
      <c r="BC93" s="47"/>
      <c r="BD93" s="21"/>
      <c r="BE93" s="22"/>
      <c r="BF93" s="30"/>
      <c r="BG93" s="27"/>
      <c r="BH93" s="27"/>
      <c r="BI93" s="31"/>
      <c r="BJ93" s="47"/>
      <c r="BK93" s="21"/>
      <c r="BL93" s="22"/>
      <c r="BM93" s="18">
        <f t="shared" si="34"/>
        <v>0</v>
      </c>
      <c r="BN93" s="73">
        <f t="shared" si="35"/>
        <v>0</v>
      </c>
      <c r="BO93" s="2">
        <f t="shared" si="36"/>
        <v>0</v>
      </c>
      <c r="BP93" s="2">
        <f t="shared" si="37"/>
        <v>0</v>
      </c>
      <c r="BQ93" s="2">
        <f t="shared" si="38"/>
        <v>0</v>
      </c>
      <c r="BR93" s="203">
        <f t="shared" si="39"/>
        <v>0</v>
      </c>
      <c r="BS93" s="204">
        <f t="shared" si="40"/>
        <v>0</v>
      </c>
    </row>
    <row r="94" spans="1:71" ht="15" thickBot="1">
      <c r="A94" s="87">
        <v>24</v>
      </c>
      <c r="B94" s="36"/>
      <c r="C94" s="36"/>
      <c r="D94" s="27"/>
      <c r="E94" s="27"/>
      <c r="F94" s="27"/>
      <c r="G94" s="28"/>
      <c r="H94" s="16">
        <f t="shared" si="41"/>
        <v>0</v>
      </c>
      <c r="I94" s="14">
        <f t="shared" si="29"/>
        <v>0</v>
      </c>
      <c r="J94" s="14">
        <f t="shared" si="30"/>
        <v>0</v>
      </c>
      <c r="K94" s="14">
        <f t="shared" si="31"/>
        <v>0</v>
      </c>
      <c r="L94" s="48">
        <f t="shared" si="32"/>
        <v>0</v>
      </c>
      <c r="M94" s="13">
        <f t="shared" si="33"/>
        <v>0</v>
      </c>
      <c r="N94" s="15">
        <f t="shared" si="42"/>
        <v>0</v>
      </c>
      <c r="O94" s="20"/>
      <c r="P94" s="32"/>
      <c r="Q94" s="27"/>
      <c r="R94" s="27"/>
      <c r="S94" s="28"/>
      <c r="T94" s="62"/>
      <c r="U94" s="21"/>
      <c r="V94" s="22"/>
      <c r="W94" s="30"/>
      <c r="X94" s="27"/>
      <c r="Y94" s="27"/>
      <c r="Z94" s="31"/>
      <c r="AA94" s="47"/>
      <c r="AB94" s="21"/>
      <c r="AC94" s="22"/>
      <c r="AD94" s="30"/>
      <c r="AE94" s="27"/>
      <c r="AF94" s="27"/>
      <c r="AG94" s="31"/>
      <c r="AH94" s="47"/>
      <c r="AI94" s="21"/>
      <c r="AJ94" s="22"/>
      <c r="AK94" s="30"/>
      <c r="AL94" s="27"/>
      <c r="AM94" s="27"/>
      <c r="AN94" s="31"/>
      <c r="AO94" s="47"/>
      <c r="AP94" s="21"/>
      <c r="AQ94" s="22"/>
      <c r="AR94" s="30"/>
      <c r="AS94" s="27"/>
      <c r="AT94" s="27"/>
      <c r="AU94" s="31"/>
      <c r="AV94" s="47"/>
      <c r="AW94" s="21"/>
      <c r="AX94" s="22"/>
      <c r="AY94" s="30"/>
      <c r="AZ94" s="27"/>
      <c r="BA94" s="27"/>
      <c r="BB94" s="31"/>
      <c r="BC94" s="47"/>
      <c r="BD94" s="21"/>
      <c r="BE94" s="22"/>
      <c r="BF94" s="30"/>
      <c r="BG94" s="27"/>
      <c r="BH94" s="27"/>
      <c r="BI94" s="31"/>
      <c r="BJ94" s="47"/>
      <c r="BK94" s="21"/>
      <c r="BL94" s="22"/>
      <c r="BM94" s="18">
        <f t="shared" si="34"/>
        <v>0</v>
      </c>
      <c r="BN94" s="73">
        <f t="shared" si="35"/>
        <v>0</v>
      </c>
      <c r="BO94" s="2">
        <f t="shared" si="36"/>
        <v>0</v>
      </c>
      <c r="BP94" s="2">
        <f t="shared" si="37"/>
        <v>0</v>
      </c>
      <c r="BQ94" s="2">
        <f t="shared" si="38"/>
        <v>0</v>
      </c>
      <c r="BR94" s="203">
        <f t="shared" si="39"/>
        <v>0</v>
      </c>
      <c r="BS94" s="204">
        <f t="shared" si="40"/>
        <v>0</v>
      </c>
    </row>
    <row r="95" spans="1:71" ht="17.25" customHeight="1" thickBot="1">
      <c r="A95" s="96">
        <v>25</v>
      </c>
      <c r="B95" s="210"/>
      <c r="C95" s="36"/>
      <c r="D95" s="27"/>
      <c r="E95" s="27"/>
      <c r="F95" s="27"/>
      <c r="G95" s="28"/>
      <c r="H95" s="16">
        <f t="shared" si="41"/>
        <v>0</v>
      </c>
      <c r="I95" s="14">
        <f t="shared" si="29"/>
        <v>0</v>
      </c>
      <c r="J95" s="14">
        <f t="shared" si="30"/>
        <v>0</v>
      </c>
      <c r="K95" s="14">
        <f t="shared" si="31"/>
        <v>0</v>
      </c>
      <c r="L95" s="48">
        <f t="shared" si="32"/>
        <v>0</v>
      </c>
      <c r="M95" s="13">
        <f t="shared" si="33"/>
        <v>0</v>
      </c>
      <c r="N95" s="15">
        <f t="shared" si="42"/>
        <v>0</v>
      </c>
      <c r="O95" s="23"/>
      <c r="P95" s="60"/>
      <c r="Q95" s="29"/>
      <c r="R95" s="29"/>
      <c r="S95" s="61"/>
      <c r="T95" s="63"/>
      <c r="U95" s="21"/>
      <c r="V95" s="22"/>
      <c r="W95" s="30"/>
      <c r="X95" s="27"/>
      <c r="Y95" s="27"/>
      <c r="Z95" s="31"/>
      <c r="AA95" s="47"/>
      <c r="AB95" s="21"/>
      <c r="AC95" s="22"/>
      <c r="AD95" s="30"/>
      <c r="AE95" s="27"/>
      <c r="AF95" s="27"/>
      <c r="AG95" s="31"/>
      <c r="AH95" s="47"/>
      <c r="AI95" s="21"/>
      <c r="AJ95" s="22"/>
      <c r="AK95" s="30"/>
      <c r="AL95" s="27"/>
      <c r="AM95" s="27"/>
      <c r="AN95" s="31"/>
      <c r="AO95" s="47"/>
      <c r="AP95" s="21"/>
      <c r="AQ95" s="22"/>
      <c r="AR95" s="30"/>
      <c r="AS95" s="27"/>
      <c r="AT95" s="27"/>
      <c r="AU95" s="31"/>
      <c r="AV95" s="47"/>
      <c r="AW95" s="21"/>
      <c r="AX95" s="22"/>
      <c r="AY95" s="30"/>
      <c r="AZ95" s="27"/>
      <c r="BA95" s="27"/>
      <c r="BB95" s="31"/>
      <c r="BC95" s="47"/>
      <c r="BD95" s="21"/>
      <c r="BE95" s="22"/>
      <c r="BF95" s="30"/>
      <c r="BG95" s="27"/>
      <c r="BH95" s="27"/>
      <c r="BI95" s="31"/>
      <c r="BJ95" s="47"/>
      <c r="BK95" s="21"/>
      <c r="BL95" s="22"/>
      <c r="BM95" s="19">
        <f t="shared" si="34"/>
        <v>0</v>
      </c>
      <c r="BN95" s="73">
        <f t="shared" si="35"/>
        <v>0</v>
      </c>
      <c r="BO95" s="2">
        <f t="shared" si="36"/>
        <v>0</v>
      </c>
      <c r="BP95" s="2">
        <f t="shared" si="37"/>
        <v>0</v>
      </c>
      <c r="BQ95" s="17">
        <f t="shared" si="38"/>
        <v>0</v>
      </c>
      <c r="BR95" s="205">
        <f t="shared" si="39"/>
        <v>0</v>
      </c>
      <c r="BS95" s="206">
        <f t="shared" si="40"/>
        <v>0</v>
      </c>
    </row>
    <row r="96" spans="1:71" s="214" customFormat="1" ht="14.25">
      <c r="A96" s="260" t="s">
        <v>61</v>
      </c>
      <c r="B96" s="261"/>
      <c r="C96" s="261"/>
      <c r="D96" s="261"/>
      <c r="E96" s="261"/>
      <c r="F96" s="261"/>
      <c r="G96" s="262"/>
      <c r="H96" s="266">
        <f aca="true" t="shared" si="43" ref="H96:U96">SUM(H71:H95)</f>
        <v>495</v>
      </c>
      <c r="I96" s="72">
        <f t="shared" si="43"/>
        <v>15</v>
      </c>
      <c r="J96" s="73">
        <f t="shared" si="43"/>
        <v>480</v>
      </c>
      <c r="K96" s="73">
        <f t="shared" si="43"/>
        <v>0</v>
      </c>
      <c r="L96" s="255">
        <f t="shared" si="43"/>
        <v>0</v>
      </c>
      <c r="M96" s="266">
        <f t="shared" si="43"/>
        <v>330</v>
      </c>
      <c r="N96" s="253">
        <f t="shared" si="43"/>
        <v>33</v>
      </c>
      <c r="O96" s="281">
        <f t="shared" si="43"/>
        <v>31</v>
      </c>
      <c r="P96" s="212">
        <f t="shared" si="43"/>
        <v>0</v>
      </c>
      <c r="Q96" s="213">
        <f t="shared" si="43"/>
        <v>0</v>
      </c>
      <c r="R96" s="213">
        <f t="shared" si="43"/>
        <v>0</v>
      </c>
      <c r="S96" s="255">
        <f t="shared" si="43"/>
        <v>0</v>
      </c>
      <c r="T96" s="275">
        <f t="shared" si="43"/>
        <v>0</v>
      </c>
      <c r="U96" s="245">
        <f t="shared" si="43"/>
        <v>0</v>
      </c>
      <c r="V96" s="247">
        <f>COUNTIF(V71:V95,"E")</f>
        <v>0</v>
      </c>
      <c r="W96" s="212">
        <f aca="true" t="shared" si="44" ref="W96:AB96">SUM(W71:W95)</f>
        <v>0</v>
      </c>
      <c r="X96" s="213">
        <f t="shared" si="44"/>
        <v>0</v>
      </c>
      <c r="Y96" s="213">
        <f t="shared" si="44"/>
        <v>0</v>
      </c>
      <c r="Z96" s="255">
        <f t="shared" si="44"/>
        <v>0</v>
      </c>
      <c r="AA96" s="275">
        <f t="shared" si="44"/>
        <v>0</v>
      </c>
      <c r="AB96" s="245">
        <f t="shared" si="44"/>
        <v>0</v>
      </c>
      <c r="AC96" s="247">
        <f>COUNTIF(AC71:AC95,"E")</f>
        <v>0</v>
      </c>
      <c r="AD96" s="212">
        <f aca="true" t="shared" si="45" ref="AD96:AI96">SUM(AD71:AD95)</f>
        <v>0</v>
      </c>
      <c r="AE96" s="213">
        <f t="shared" si="45"/>
        <v>0</v>
      </c>
      <c r="AF96" s="213">
        <f t="shared" si="45"/>
        <v>0</v>
      </c>
      <c r="AG96" s="255">
        <f t="shared" si="45"/>
        <v>0</v>
      </c>
      <c r="AH96" s="275">
        <f t="shared" si="45"/>
        <v>0</v>
      </c>
      <c r="AI96" s="245">
        <f t="shared" si="45"/>
        <v>0</v>
      </c>
      <c r="AJ96" s="247">
        <f>COUNTIF(AJ71:AJ95,"E")</f>
        <v>0</v>
      </c>
      <c r="AK96" s="212">
        <f aca="true" t="shared" si="46" ref="AK96:AP96">SUM(AK71:AK95)</f>
        <v>15</v>
      </c>
      <c r="AL96" s="213">
        <f t="shared" si="46"/>
        <v>315</v>
      </c>
      <c r="AM96" s="213">
        <f t="shared" si="46"/>
        <v>0</v>
      </c>
      <c r="AN96" s="255">
        <f t="shared" si="46"/>
        <v>0</v>
      </c>
      <c r="AO96" s="275">
        <f t="shared" si="46"/>
        <v>220</v>
      </c>
      <c r="AP96" s="245">
        <f t="shared" si="46"/>
        <v>22</v>
      </c>
      <c r="AQ96" s="247">
        <f>COUNTIF(AQ71:AQ95,"E")</f>
        <v>0</v>
      </c>
      <c r="AR96" s="212">
        <f aca="true" t="shared" si="47" ref="AR96:AW96">SUM(AR71:AR95)</f>
        <v>0</v>
      </c>
      <c r="AS96" s="213">
        <f t="shared" si="47"/>
        <v>135</v>
      </c>
      <c r="AT96" s="213">
        <f t="shared" si="47"/>
        <v>0</v>
      </c>
      <c r="AU96" s="255">
        <f t="shared" si="47"/>
        <v>0</v>
      </c>
      <c r="AV96" s="275">
        <f t="shared" si="47"/>
        <v>90</v>
      </c>
      <c r="AW96" s="245">
        <f t="shared" si="47"/>
        <v>9</v>
      </c>
      <c r="AX96" s="247">
        <f>COUNTIF(AX71:AX95,"E")</f>
        <v>0</v>
      </c>
      <c r="AY96" s="212">
        <f aca="true" t="shared" si="48" ref="AY96:BD96">SUM(AY71:AY95)</f>
        <v>0</v>
      </c>
      <c r="AZ96" s="213">
        <f t="shared" si="48"/>
        <v>30</v>
      </c>
      <c r="BA96" s="213">
        <f t="shared" si="48"/>
        <v>0</v>
      </c>
      <c r="BB96" s="255">
        <f t="shared" si="48"/>
        <v>0</v>
      </c>
      <c r="BC96" s="275">
        <f t="shared" si="48"/>
        <v>20</v>
      </c>
      <c r="BD96" s="245">
        <f t="shared" si="48"/>
        <v>2</v>
      </c>
      <c r="BE96" s="247">
        <f>COUNTIF(BE71:BE95,"E")</f>
        <v>0</v>
      </c>
      <c r="BF96" s="212">
        <f aca="true" t="shared" si="49" ref="BF96:BK96">SUM(BF71:BF95)</f>
        <v>0</v>
      </c>
      <c r="BG96" s="213">
        <f t="shared" si="49"/>
        <v>0</v>
      </c>
      <c r="BH96" s="213">
        <f t="shared" si="49"/>
        <v>0</v>
      </c>
      <c r="BI96" s="255">
        <f t="shared" si="49"/>
        <v>0</v>
      </c>
      <c r="BJ96" s="275">
        <f t="shared" si="49"/>
        <v>0</v>
      </c>
      <c r="BK96" s="245">
        <f t="shared" si="49"/>
        <v>0</v>
      </c>
      <c r="BL96" s="247">
        <f>COUNTIF(BL71:BL95,"E")</f>
        <v>0</v>
      </c>
      <c r="BM96" s="269">
        <f aca="true" t="shared" si="50" ref="BM96:BS96">SUM(BM71:BM95)</f>
        <v>33</v>
      </c>
      <c r="BN96" s="268">
        <f t="shared" si="50"/>
        <v>31</v>
      </c>
      <c r="BO96" s="268">
        <f t="shared" si="50"/>
        <v>480</v>
      </c>
      <c r="BP96" s="268">
        <f t="shared" si="50"/>
        <v>29</v>
      </c>
      <c r="BQ96" s="255">
        <f t="shared" si="50"/>
        <v>0</v>
      </c>
      <c r="BR96" s="289">
        <f t="shared" si="50"/>
        <v>19.799999999999994</v>
      </c>
      <c r="BS96" s="291">
        <f t="shared" si="50"/>
        <v>13.200000000000003</v>
      </c>
    </row>
    <row r="97" spans="1:71" s="214" customFormat="1" ht="15" thickBot="1">
      <c r="A97" s="263"/>
      <c r="B97" s="264"/>
      <c r="C97" s="264"/>
      <c r="D97" s="264"/>
      <c r="E97" s="264"/>
      <c r="F97" s="264"/>
      <c r="G97" s="265"/>
      <c r="H97" s="267"/>
      <c r="I97" s="297">
        <f>I96+J96+K96</f>
        <v>495</v>
      </c>
      <c r="J97" s="298"/>
      <c r="K97" s="257"/>
      <c r="L97" s="256"/>
      <c r="M97" s="267"/>
      <c r="N97" s="254"/>
      <c r="O97" s="282"/>
      <c r="P97" s="279">
        <f>SUM(P96:R96)</f>
        <v>0</v>
      </c>
      <c r="Q97" s="280"/>
      <c r="R97" s="280"/>
      <c r="S97" s="256"/>
      <c r="T97" s="276"/>
      <c r="U97" s="246"/>
      <c r="V97" s="248"/>
      <c r="W97" s="279">
        <f>SUM(W96:Y96)</f>
        <v>0</v>
      </c>
      <c r="X97" s="280"/>
      <c r="Y97" s="280"/>
      <c r="Z97" s="256"/>
      <c r="AA97" s="276"/>
      <c r="AB97" s="246"/>
      <c r="AC97" s="248"/>
      <c r="AD97" s="279">
        <f>SUM(AD96:AF96)</f>
        <v>0</v>
      </c>
      <c r="AE97" s="280"/>
      <c r="AF97" s="280"/>
      <c r="AG97" s="256"/>
      <c r="AH97" s="276"/>
      <c r="AI97" s="246"/>
      <c r="AJ97" s="248"/>
      <c r="AK97" s="279">
        <f>SUM(AK96:AM96)</f>
        <v>330</v>
      </c>
      <c r="AL97" s="280"/>
      <c r="AM97" s="280"/>
      <c r="AN97" s="256"/>
      <c r="AO97" s="276"/>
      <c r="AP97" s="246"/>
      <c r="AQ97" s="248"/>
      <c r="AR97" s="279">
        <f>SUM(AR96:AT96)</f>
        <v>135</v>
      </c>
      <c r="AS97" s="280"/>
      <c r="AT97" s="280"/>
      <c r="AU97" s="256"/>
      <c r="AV97" s="276"/>
      <c r="AW97" s="246"/>
      <c r="AX97" s="248"/>
      <c r="AY97" s="279">
        <f>SUM(AY96:BA96)</f>
        <v>30</v>
      </c>
      <c r="AZ97" s="280"/>
      <c r="BA97" s="280"/>
      <c r="BB97" s="256"/>
      <c r="BC97" s="276"/>
      <c r="BD97" s="246"/>
      <c r="BE97" s="248"/>
      <c r="BF97" s="279">
        <f>SUM(BF96:BH96)</f>
        <v>0</v>
      </c>
      <c r="BG97" s="280"/>
      <c r="BH97" s="280"/>
      <c r="BI97" s="256"/>
      <c r="BJ97" s="276"/>
      <c r="BK97" s="246"/>
      <c r="BL97" s="248"/>
      <c r="BM97" s="270"/>
      <c r="BN97" s="258"/>
      <c r="BO97" s="258"/>
      <c r="BP97" s="258"/>
      <c r="BQ97" s="256"/>
      <c r="BR97" s="290"/>
      <c r="BS97" s="292"/>
    </row>
    <row r="98" spans="1:71" s="214" customFormat="1" ht="15" thickBot="1">
      <c r="A98" s="215"/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6"/>
      <c r="Q98" s="216"/>
      <c r="R98" s="216"/>
      <c r="S98" s="216"/>
      <c r="T98" s="216"/>
      <c r="U98" s="215"/>
      <c r="V98" s="215"/>
      <c r="W98" s="216"/>
      <c r="X98" s="216"/>
      <c r="Y98" s="216"/>
      <c r="Z98" s="216"/>
      <c r="AA98" s="216"/>
      <c r="AB98" s="215"/>
      <c r="AC98" s="215"/>
      <c r="AD98" s="215"/>
      <c r="AE98" s="215"/>
      <c r="AF98" s="215"/>
      <c r="AG98" s="215"/>
      <c r="AH98" s="215"/>
      <c r="AI98" s="215"/>
      <c r="AJ98" s="215"/>
      <c r="AK98" s="216"/>
      <c r="AL98" s="216"/>
      <c r="AM98" s="216"/>
      <c r="AN98" s="216"/>
      <c r="AO98" s="216"/>
      <c r="AP98" s="215"/>
      <c r="AQ98" s="215"/>
      <c r="AR98" s="216"/>
      <c r="AS98" s="216"/>
      <c r="AT98" s="216"/>
      <c r="AU98" s="216"/>
      <c r="AV98" s="216"/>
      <c r="AW98" s="215"/>
      <c r="AX98" s="215"/>
      <c r="AY98" s="216"/>
      <c r="AZ98" s="216"/>
      <c r="BA98" s="216"/>
      <c r="BB98" s="216"/>
      <c r="BC98" s="216"/>
      <c r="BD98" s="215"/>
      <c r="BE98" s="215"/>
      <c r="BF98" s="216"/>
      <c r="BG98" s="216"/>
      <c r="BH98" s="216"/>
      <c r="BI98" s="216"/>
      <c r="BJ98" s="216"/>
      <c r="BK98" s="215"/>
      <c r="BL98" s="215"/>
      <c r="BM98" s="215"/>
      <c r="BN98" s="215"/>
      <c r="BO98" s="215"/>
      <c r="BP98" s="215"/>
      <c r="BR98" s="217"/>
      <c r="BS98" s="217"/>
    </row>
    <row r="99" spans="1:71" s="214" customFormat="1" ht="15" thickBot="1">
      <c r="A99" s="260" t="s">
        <v>60</v>
      </c>
      <c r="B99" s="261"/>
      <c r="C99" s="261"/>
      <c r="D99" s="261"/>
      <c r="E99" s="261"/>
      <c r="F99" s="261"/>
      <c r="G99" s="262"/>
      <c r="H99" s="266">
        <f>H96+H$65</f>
        <v>3135</v>
      </c>
      <c r="I99" s="75">
        <f>I$65+I96</f>
        <v>450</v>
      </c>
      <c r="J99" s="73">
        <f>J96+J$65</f>
        <v>1710</v>
      </c>
      <c r="K99" s="73">
        <f>K96+K$65</f>
        <v>15</v>
      </c>
      <c r="L99" s="255">
        <f>L96+L$65</f>
        <v>960</v>
      </c>
      <c r="M99" s="266">
        <f>M96+M65</f>
        <v>1675</v>
      </c>
      <c r="N99" s="266">
        <f aca="true" t="shared" si="51" ref="N99:V99">N96+N$65</f>
        <v>180</v>
      </c>
      <c r="O99" s="266">
        <f t="shared" si="51"/>
        <v>118</v>
      </c>
      <c r="P99" s="218">
        <f t="shared" si="51"/>
        <v>180</v>
      </c>
      <c r="Q99" s="219">
        <f t="shared" si="51"/>
        <v>270</v>
      </c>
      <c r="R99" s="220">
        <f t="shared" si="51"/>
        <v>0</v>
      </c>
      <c r="S99" s="271">
        <f t="shared" si="51"/>
        <v>0</v>
      </c>
      <c r="T99" s="266">
        <f t="shared" si="51"/>
        <v>300</v>
      </c>
      <c r="U99" s="245">
        <f t="shared" si="51"/>
        <v>30</v>
      </c>
      <c r="V99" s="247">
        <f t="shared" si="51"/>
        <v>7</v>
      </c>
      <c r="W99" s="218">
        <f aca="true" t="shared" si="52" ref="W99:BL99">W96+W$65</f>
        <v>180</v>
      </c>
      <c r="X99" s="219">
        <f t="shared" si="52"/>
        <v>285</v>
      </c>
      <c r="Y99" s="220">
        <f t="shared" si="52"/>
        <v>15</v>
      </c>
      <c r="Z99" s="271">
        <f t="shared" si="52"/>
        <v>0</v>
      </c>
      <c r="AA99" s="266">
        <f t="shared" si="52"/>
        <v>310</v>
      </c>
      <c r="AB99" s="245">
        <f t="shared" si="52"/>
        <v>30</v>
      </c>
      <c r="AC99" s="247">
        <f t="shared" si="52"/>
        <v>6</v>
      </c>
      <c r="AD99" s="218">
        <f t="shared" si="52"/>
        <v>75</v>
      </c>
      <c r="AE99" s="219">
        <f t="shared" si="52"/>
        <v>435</v>
      </c>
      <c r="AF99" s="220">
        <f t="shared" si="52"/>
        <v>0</v>
      </c>
      <c r="AG99" s="271">
        <f t="shared" si="52"/>
        <v>0</v>
      </c>
      <c r="AH99" s="266">
        <f t="shared" si="52"/>
        <v>320</v>
      </c>
      <c r="AI99" s="245">
        <f t="shared" si="52"/>
        <v>30</v>
      </c>
      <c r="AJ99" s="247">
        <f t="shared" si="52"/>
        <v>0</v>
      </c>
      <c r="AK99" s="218">
        <f t="shared" si="52"/>
        <v>15</v>
      </c>
      <c r="AL99" s="219">
        <f t="shared" si="52"/>
        <v>375</v>
      </c>
      <c r="AM99" s="220">
        <f t="shared" si="52"/>
        <v>0</v>
      </c>
      <c r="AN99" s="271">
        <f t="shared" si="52"/>
        <v>160</v>
      </c>
      <c r="AO99" s="266">
        <f t="shared" si="52"/>
        <v>245</v>
      </c>
      <c r="AP99" s="245">
        <f t="shared" si="52"/>
        <v>30</v>
      </c>
      <c r="AQ99" s="247">
        <f t="shared" si="52"/>
        <v>0</v>
      </c>
      <c r="AR99" s="218">
        <f t="shared" si="52"/>
        <v>0</v>
      </c>
      <c r="AS99" s="219">
        <f t="shared" si="52"/>
        <v>180</v>
      </c>
      <c r="AT99" s="220">
        <f t="shared" si="52"/>
        <v>0</v>
      </c>
      <c r="AU99" s="271">
        <f t="shared" si="52"/>
        <v>400</v>
      </c>
      <c r="AV99" s="266">
        <f t="shared" si="52"/>
        <v>240</v>
      </c>
      <c r="AW99" s="245">
        <f t="shared" si="52"/>
        <v>30</v>
      </c>
      <c r="AX99" s="247">
        <f t="shared" si="52"/>
        <v>0</v>
      </c>
      <c r="AY99" s="218">
        <f t="shared" si="52"/>
        <v>0</v>
      </c>
      <c r="AZ99" s="219">
        <f t="shared" si="52"/>
        <v>165</v>
      </c>
      <c r="BA99" s="220">
        <f t="shared" si="52"/>
        <v>0</v>
      </c>
      <c r="BB99" s="271">
        <f t="shared" si="52"/>
        <v>400</v>
      </c>
      <c r="BC99" s="266">
        <f t="shared" si="52"/>
        <v>260</v>
      </c>
      <c r="BD99" s="245">
        <f t="shared" si="52"/>
        <v>30</v>
      </c>
      <c r="BE99" s="247">
        <f t="shared" si="52"/>
        <v>0</v>
      </c>
      <c r="BF99" s="218">
        <f t="shared" si="52"/>
        <v>0</v>
      </c>
      <c r="BG99" s="219">
        <f t="shared" si="52"/>
        <v>0</v>
      </c>
      <c r="BH99" s="220">
        <f t="shared" si="52"/>
        <v>0</v>
      </c>
      <c r="BI99" s="271">
        <f t="shared" si="52"/>
        <v>0</v>
      </c>
      <c r="BJ99" s="266">
        <f t="shared" si="52"/>
        <v>0</v>
      </c>
      <c r="BK99" s="245">
        <f t="shared" si="52"/>
        <v>0</v>
      </c>
      <c r="BL99" s="247">
        <f t="shared" si="52"/>
        <v>0</v>
      </c>
      <c r="BM99" s="269">
        <f>BM96+BM$65</f>
        <v>123</v>
      </c>
      <c r="BN99" s="268">
        <f>BN96+BN$65</f>
        <v>118</v>
      </c>
      <c r="BO99" s="268">
        <f>BO96+BO$65</f>
        <v>2190</v>
      </c>
      <c r="BP99" s="268">
        <f>BP96+BP$65</f>
        <v>55</v>
      </c>
      <c r="BQ99" s="255">
        <f>BQ96+BQ$65</f>
        <v>15</v>
      </c>
      <c r="BR99" s="293">
        <f>BR96+BR65</f>
        <v>116.34761904761908</v>
      </c>
      <c r="BS99" s="295">
        <f>BS96+BS65</f>
        <v>63.652380952380945</v>
      </c>
    </row>
    <row r="100" spans="1:71" s="214" customFormat="1" ht="15" thickBot="1">
      <c r="A100" s="263"/>
      <c r="B100" s="264"/>
      <c r="C100" s="264"/>
      <c r="D100" s="264"/>
      <c r="E100" s="264"/>
      <c r="F100" s="264"/>
      <c r="G100" s="265"/>
      <c r="H100" s="267"/>
      <c r="I100" s="297">
        <f>I97+I66</f>
        <v>2175</v>
      </c>
      <c r="J100" s="298"/>
      <c r="K100" s="257"/>
      <c r="L100" s="256"/>
      <c r="M100" s="267"/>
      <c r="N100" s="267"/>
      <c r="O100" s="267"/>
      <c r="P100" s="283">
        <f>P97+P$66</f>
        <v>450</v>
      </c>
      <c r="Q100" s="284"/>
      <c r="R100" s="284"/>
      <c r="S100" s="272"/>
      <c r="T100" s="267"/>
      <c r="U100" s="246"/>
      <c r="V100" s="248"/>
      <c r="W100" s="283">
        <f>W97+W$66</f>
        <v>480</v>
      </c>
      <c r="X100" s="284"/>
      <c r="Y100" s="284"/>
      <c r="Z100" s="272"/>
      <c r="AA100" s="267"/>
      <c r="AB100" s="246"/>
      <c r="AC100" s="248"/>
      <c r="AD100" s="283">
        <f>AD97+AD$66</f>
        <v>510</v>
      </c>
      <c r="AE100" s="284"/>
      <c r="AF100" s="284"/>
      <c r="AG100" s="272"/>
      <c r="AH100" s="267"/>
      <c r="AI100" s="246"/>
      <c r="AJ100" s="248"/>
      <c r="AK100" s="283">
        <f>AK97+AK$66</f>
        <v>390</v>
      </c>
      <c r="AL100" s="284"/>
      <c r="AM100" s="284"/>
      <c r="AN100" s="272"/>
      <c r="AO100" s="267"/>
      <c r="AP100" s="246"/>
      <c r="AQ100" s="248"/>
      <c r="AR100" s="283">
        <f>AR97+AR$66</f>
        <v>180</v>
      </c>
      <c r="AS100" s="284"/>
      <c r="AT100" s="284"/>
      <c r="AU100" s="272"/>
      <c r="AV100" s="267"/>
      <c r="AW100" s="246"/>
      <c r="AX100" s="248"/>
      <c r="AY100" s="283">
        <f>AY97+AY$66</f>
        <v>165</v>
      </c>
      <c r="AZ100" s="284"/>
      <c r="BA100" s="284"/>
      <c r="BB100" s="272"/>
      <c r="BC100" s="267"/>
      <c r="BD100" s="246"/>
      <c r="BE100" s="248"/>
      <c r="BF100" s="283">
        <f>BF97+BF$66</f>
        <v>0</v>
      </c>
      <c r="BG100" s="284"/>
      <c r="BH100" s="284"/>
      <c r="BI100" s="272"/>
      <c r="BJ100" s="267"/>
      <c r="BK100" s="246"/>
      <c r="BL100" s="248"/>
      <c r="BM100" s="270"/>
      <c r="BN100" s="258"/>
      <c r="BO100" s="258"/>
      <c r="BP100" s="258"/>
      <c r="BQ100" s="256"/>
      <c r="BR100" s="294"/>
      <c r="BS100" s="296"/>
    </row>
    <row r="101" spans="70:71" ht="13.5" thickBot="1">
      <c r="BR101" s="199"/>
      <c r="BS101" s="199"/>
    </row>
    <row r="102" spans="25:71" ht="12.75">
      <c r="Y102" s="37"/>
      <c r="Z102" s="37"/>
      <c r="AA102" s="37"/>
      <c r="AB102" s="39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1"/>
      <c r="BE102" s="37"/>
      <c r="BF102" s="40"/>
      <c r="BG102" s="40"/>
      <c r="BH102" s="40"/>
      <c r="BI102" s="40"/>
      <c r="BJ102" s="40"/>
      <c r="BK102" s="41"/>
      <c r="BR102" s="199"/>
      <c r="BS102" s="199"/>
    </row>
    <row r="103" spans="25:71" ht="12.75">
      <c r="Y103" s="37"/>
      <c r="Z103" s="37"/>
      <c r="AA103" s="37"/>
      <c r="AB103" s="42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43"/>
      <c r="BE103" s="37"/>
      <c r="BF103" s="37"/>
      <c r="BG103" s="37"/>
      <c r="BH103" s="37"/>
      <c r="BI103" s="37"/>
      <c r="BJ103" s="37"/>
      <c r="BK103" s="43"/>
      <c r="BR103" s="199"/>
      <c r="BS103" s="199"/>
    </row>
    <row r="104" spans="25:71" ht="12.75">
      <c r="Y104" s="37"/>
      <c r="Z104" s="37"/>
      <c r="AA104" s="37"/>
      <c r="AB104" s="42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43"/>
      <c r="BE104" s="37"/>
      <c r="BF104" s="37"/>
      <c r="BG104" s="37"/>
      <c r="BH104" s="37"/>
      <c r="BI104" s="37"/>
      <c r="BJ104" s="37"/>
      <c r="BK104" s="43"/>
      <c r="BR104" s="199"/>
      <c r="BS104" s="199"/>
    </row>
    <row r="105" spans="2:71" s="181" customFormat="1" ht="18.75" customHeight="1">
      <c r="B105" s="188" t="s">
        <v>19</v>
      </c>
      <c r="K105" s="188" t="s">
        <v>33</v>
      </c>
      <c r="Y105" s="183"/>
      <c r="Z105" s="183"/>
      <c r="AA105" s="183"/>
      <c r="AB105" s="184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  <c r="AV105" s="183"/>
      <c r="AW105" s="183"/>
      <c r="AX105" s="183"/>
      <c r="AY105" s="183"/>
      <c r="AZ105" s="183"/>
      <c r="BA105" s="183"/>
      <c r="BB105" s="183"/>
      <c r="BC105" s="183"/>
      <c r="BD105" s="185"/>
      <c r="BE105" s="183"/>
      <c r="BF105" s="183"/>
      <c r="BG105" s="183"/>
      <c r="BH105" s="183"/>
      <c r="BI105" s="183"/>
      <c r="BJ105" s="183"/>
      <c r="BK105" s="185"/>
      <c r="BR105" s="207"/>
      <c r="BS105" s="207"/>
    </row>
    <row r="106" spans="2:71" s="181" customFormat="1" ht="18.75" customHeight="1">
      <c r="B106" s="242" t="s">
        <v>18</v>
      </c>
      <c r="C106" s="243"/>
      <c r="D106" s="243"/>
      <c r="E106" s="243"/>
      <c r="F106" s="243"/>
      <c r="G106" s="244"/>
      <c r="H106" s="88" t="str">
        <f>IF(BM99&gt;=5,"TAK","NIE")</f>
        <v>TAK</v>
      </c>
      <c r="K106" s="242" t="s">
        <v>63</v>
      </c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4"/>
      <c r="X106" s="182">
        <f>BQ99</f>
        <v>15</v>
      </c>
      <c r="Y106" s="183"/>
      <c r="Z106" s="183"/>
      <c r="AA106" s="183"/>
      <c r="AB106" s="184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  <c r="AR106" s="183"/>
      <c r="AS106" s="183"/>
      <c r="AT106" s="183"/>
      <c r="AU106" s="183"/>
      <c r="AV106" s="183"/>
      <c r="AW106" s="183"/>
      <c r="AX106" s="183"/>
      <c r="AY106" s="183"/>
      <c r="AZ106" s="183"/>
      <c r="BA106" s="183"/>
      <c r="BB106" s="183"/>
      <c r="BC106" s="183"/>
      <c r="BD106" s="185"/>
      <c r="BE106" s="183"/>
      <c r="BF106" s="183"/>
      <c r="BG106" s="183"/>
      <c r="BH106" s="183"/>
      <c r="BI106" s="183"/>
      <c r="BJ106" s="183"/>
      <c r="BK106" s="185"/>
      <c r="BR106" s="207"/>
      <c r="BS106" s="207"/>
    </row>
    <row r="107" spans="2:71" s="181" customFormat="1" ht="18.75" customHeight="1">
      <c r="B107" s="242" t="s">
        <v>20</v>
      </c>
      <c r="C107" s="243"/>
      <c r="D107" s="243"/>
      <c r="E107" s="243"/>
      <c r="F107" s="243"/>
      <c r="G107" s="244"/>
      <c r="H107" s="88" t="str">
        <f>IF(30*$C$8*30/100+1&gt;BP99,"NIE","TAK")</f>
        <v>TAK</v>
      </c>
      <c r="K107" s="242" t="s">
        <v>64</v>
      </c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4"/>
      <c r="X107" s="182">
        <f>BM99</f>
        <v>123</v>
      </c>
      <c r="Y107" s="183"/>
      <c r="Z107" s="183"/>
      <c r="AA107" s="183"/>
      <c r="AB107" s="184"/>
      <c r="AC107" s="183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3"/>
      <c r="AN107" s="183"/>
      <c r="AO107" s="183"/>
      <c r="AP107" s="183"/>
      <c r="AQ107" s="183"/>
      <c r="AR107" s="183"/>
      <c r="AS107" s="183"/>
      <c r="AT107" s="183"/>
      <c r="AU107" s="183"/>
      <c r="AV107" s="183"/>
      <c r="AW107" s="183"/>
      <c r="AX107" s="183"/>
      <c r="AY107" s="183"/>
      <c r="AZ107" s="183"/>
      <c r="BA107" s="183"/>
      <c r="BB107" s="183"/>
      <c r="BC107" s="183"/>
      <c r="BD107" s="185"/>
      <c r="BE107" s="183"/>
      <c r="BF107" s="183"/>
      <c r="BG107" s="183"/>
      <c r="BH107" s="183"/>
      <c r="BI107" s="183"/>
      <c r="BJ107" s="183"/>
      <c r="BK107" s="185"/>
      <c r="BR107" s="207"/>
      <c r="BS107" s="207"/>
    </row>
    <row r="108" spans="2:71" s="181" customFormat="1" ht="18.75" customHeight="1">
      <c r="B108" s="242" t="s">
        <v>28</v>
      </c>
      <c r="C108" s="243"/>
      <c r="D108" s="243"/>
      <c r="E108" s="243"/>
      <c r="F108" s="243"/>
      <c r="G108" s="244"/>
      <c r="H108" s="88" t="str">
        <f>IF(N99*50/100+1&gt;BN99,"NIE","TAK")</f>
        <v>TAK</v>
      </c>
      <c r="K108" s="242" t="s">
        <v>34</v>
      </c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4"/>
      <c r="X108" s="186">
        <f>BN99</f>
        <v>118</v>
      </c>
      <c r="Y108" s="183"/>
      <c r="Z108" s="183"/>
      <c r="AA108" s="183"/>
      <c r="AB108" s="184"/>
      <c r="AC108" s="183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  <c r="AR108" s="183"/>
      <c r="AS108" s="183"/>
      <c r="AT108" s="183"/>
      <c r="AU108" s="183"/>
      <c r="AV108" s="183"/>
      <c r="AW108" s="183"/>
      <c r="AX108" s="183"/>
      <c r="AY108" s="183"/>
      <c r="AZ108" s="183"/>
      <c r="BA108" s="183"/>
      <c r="BB108" s="183"/>
      <c r="BC108" s="183"/>
      <c r="BD108" s="185"/>
      <c r="BE108" s="183"/>
      <c r="BF108" s="183"/>
      <c r="BG108" s="183"/>
      <c r="BH108" s="183"/>
      <c r="BI108" s="183"/>
      <c r="BJ108" s="183"/>
      <c r="BK108" s="185"/>
      <c r="BR108" s="207"/>
      <c r="BS108" s="207"/>
    </row>
    <row r="109" spans="2:71" s="181" customFormat="1" ht="18.75" customHeight="1">
      <c r="B109" s="242" t="s">
        <v>228</v>
      </c>
      <c r="C109" s="243"/>
      <c r="D109" s="243"/>
      <c r="E109" s="243"/>
      <c r="F109" s="243"/>
      <c r="G109" s="244"/>
      <c r="H109" s="88" t="str">
        <f>IF(BQ99&lt;9,"NIE","TAK")</f>
        <v>TAK</v>
      </c>
      <c r="K109" s="242" t="s">
        <v>46</v>
      </c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4"/>
      <c r="X109" s="187">
        <f>BR99</f>
        <v>116.34761904761908</v>
      </c>
      <c r="Y109" s="183"/>
      <c r="Z109" s="183"/>
      <c r="AA109" s="183"/>
      <c r="AB109" s="184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185"/>
      <c r="BE109" s="183"/>
      <c r="BF109" s="183"/>
      <c r="BG109" s="183"/>
      <c r="BH109" s="183"/>
      <c r="BI109" s="183"/>
      <c r="BJ109" s="183"/>
      <c r="BK109" s="185"/>
      <c r="BR109" s="207"/>
      <c r="BS109" s="207"/>
    </row>
    <row r="110" spans="2:71" s="181" customFormat="1" ht="18.75" customHeight="1">
      <c r="B110" s="242" t="s">
        <v>56</v>
      </c>
      <c r="C110" s="243"/>
      <c r="D110" s="243"/>
      <c r="E110" s="243"/>
      <c r="F110" s="243"/>
      <c r="G110" s="244"/>
      <c r="H110" s="88" t="str">
        <f>IF(L99&lt;960,"NIE",IF((N95+N64)&lt;35,"NIE","TAK"))</f>
        <v>TAK</v>
      </c>
      <c r="K110" s="242" t="s">
        <v>47</v>
      </c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4"/>
      <c r="X110" s="187">
        <f>BS99</f>
        <v>63.652380952380945</v>
      </c>
      <c r="Y110" s="183"/>
      <c r="Z110" s="183"/>
      <c r="AA110" s="183"/>
      <c r="AB110" s="184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3"/>
      <c r="BC110" s="183"/>
      <c r="BD110" s="185"/>
      <c r="BE110" s="183"/>
      <c r="BF110" s="183"/>
      <c r="BG110" s="183"/>
      <c r="BH110" s="183"/>
      <c r="BI110" s="183"/>
      <c r="BJ110" s="183"/>
      <c r="BK110" s="185"/>
      <c r="BR110" s="207"/>
      <c r="BS110" s="207"/>
    </row>
    <row r="111" spans="2:71" s="181" customFormat="1" ht="18.75" customHeight="1">
      <c r="B111" s="259" t="s">
        <v>43</v>
      </c>
      <c r="C111" s="259"/>
      <c r="D111" s="259"/>
      <c r="E111" s="259"/>
      <c r="F111" s="259"/>
      <c r="G111" s="259"/>
      <c r="H111" s="88" t="str">
        <f>IF(M$63&lt;240,"NIE",IF(N$63&lt;8,"NIE","TAK"))</f>
        <v>TAK</v>
      </c>
      <c r="K111" s="259" t="s">
        <v>69</v>
      </c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186">
        <f>(H99+M99-H$61-M$61-H$13-M$13-H$14-M$14)/(N99-N$61)</f>
        <v>25.47222222222222</v>
      </c>
      <c r="Y111" s="183"/>
      <c r="Z111" s="183"/>
      <c r="AA111" s="183"/>
      <c r="AB111" s="184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5"/>
      <c r="BE111" s="183"/>
      <c r="BF111" s="183"/>
      <c r="BG111" s="183"/>
      <c r="BH111" s="183"/>
      <c r="BI111" s="183"/>
      <c r="BJ111" s="183"/>
      <c r="BK111" s="185"/>
      <c r="BR111" s="207"/>
      <c r="BS111" s="207"/>
    </row>
    <row r="112" spans="25:71" ht="12.75">
      <c r="Y112" s="37"/>
      <c r="Z112" s="37"/>
      <c r="AA112" s="37"/>
      <c r="AB112" s="42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43"/>
      <c r="BE112" s="37"/>
      <c r="BF112" s="37"/>
      <c r="BG112" s="37"/>
      <c r="BH112" s="37"/>
      <c r="BI112" s="37"/>
      <c r="BJ112" s="37"/>
      <c r="BK112" s="43"/>
      <c r="BR112" s="199"/>
      <c r="BS112" s="199"/>
    </row>
    <row r="113" spans="25:71" ht="12.75">
      <c r="Y113" s="37"/>
      <c r="Z113" s="37"/>
      <c r="AA113" s="37"/>
      <c r="AB113" s="42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43"/>
      <c r="BE113" s="37"/>
      <c r="BF113" s="37"/>
      <c r="BG113" s="37"/>
      <c r="BH113" s="37"/>
      <c r="BI113" s="37"/>
      <c r="BJ113" s="37"/>
      <c r="BK113" s="43"/>
      <c r="BR113" s="199"/>
      <c r="BS113" s="199"/>
    </row>
    <row r="114" spans="25:71" ht="13.5" thickBot="1">
      <c r="Y114" s="37"/>
      <c r="Z114" s="37"/>
      <c r="AA114" s="37"/>
      <c r="AB114" s="44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6"/>
      <c r="BE114" s="37"/>
      <c r="BF114" s="45"/>
      <c r="BG114" s="45"/>
      <c r="BH114" s="45"/>
      <c r="BI114" s="45"/>
      <c r="BJ114" s="45"/>
      <c r="BK114" s="46"/>
      <c r="BR114" s="199"/>
      <c r="BS114" s="199"/>
    </row>
    <row r="115" spans="70:71" ht="12.75">
      <c r="BR115" s="199"/>
      <c r="BS115" s="199"/>
    </row>
    <row r="116" spans="70:71" ht="13.5" thickBot="1">
      <c r="BR116" s="199"/>
      <c r="BS116" s="199"/>
    </row>
    <row r="117" spans="8:71" ht="13.5" customHeight="1" thickBot="1">
      <c r="H117" s="232" t="s">
        <v>49</v>
      </c>
      <c r="I117" s="233"/>
      <c r="J117" s="233"/>
      <c r="K117" s="233"/>
      <c r="L117" s="234"/>
      <c r="M117" s="235" t="s">
        <v>48</v>
      </c>
      <c r="N117" s="237" t="s">
        <v>7</v>
      </c>
      <c r="O117" s="237" t="s">
        <v>29</v>
      </c>
      <c r="P117" s="240" t="s">
        <v>8</v>
      </c>
      <c r="Q117" s="241"/>
      <c r="R117" s="241"/>
      <c r="S117" s="241"/>
      <c r="T117" s="241"/>
      <c r="U117" s="228"/>
      <c r="V117" s="229"/>
      <c r="W117" s="227" t="s">
        <v>11</v>
      </c>
      <c r="X117" s="228"/>
      <c r="Y117" s="228"/>
      <c r="Z117" s="228"/>
      <c r="AA117" s="228"/>
      <c r="AB117" s="228"/>
      <c r="AC117" s="229"/>
      <c r="AD117" s="227" t="s">
        <v>12</v>
      </c>
      <c r="AE117" s="228"/>
      <c r="AF117" s="228"/>
      <c r="AG117" s="228"/>
      <c r="AH117" s="228"/>
      <c r="AI117" s="228"/>
      <c r="AJ117" s="229"/>
      <c r="AK117" s="227" t="s">
        <v>13</v>
      </c>
      <c r="AL117" s="228"/>
      <c r="AM117" s="228"/>
      <c r="AN117" s="228"/>
      <c r="AO117" s="228"/>
      <c r="AP117" s="228"/>
      <c r="AQ117" s="229"/>
      <c r="AR117" s="227" t="s">
        <v>14</v>
      </c>
      <c r="AS117" s="228"/>
      <c r="AT117" s="228"/>
      <c r="AU117" s="228"/>
      <c r="AV117" s="228"/>
      <c r="AW117" s="228"/>
      <c r="AX117" s="229"/>
      <c r="AY117" s="227" t="s">
        <v>15</v>
      </c>
      <c r="AZ117" s="228"/>
      <c r="BA117" s="228"/>
      <c r="BB117" s="228"/>
      <c r="BC117" s="228"/>
      <c r="BD117" s="228"/>
      <c r="BE117" s="229"/>
      <c r="BF117" s="227" t="s">
        <v>40</v>
      </c>
      <c r="BG117" s="228"/>
      <c r="BH117" s="228"/>
      <c r="BI117" s="228"/>
      <c r="BJ117" s="228"/>
      <c r="BK117" s="228"/>
      <c r="BL117" s="229"/>
      <c r="BM117" s="227" t="s">
        <v>16</v>
      </c>
      <c r="BN117" s="228"/>
      <c r="BO117" s="228"/>
      <c r="BP117" s="228"/>
      <c r="BQ117" s="228"/>
      <c r="BR117" s="230" t="s">
        <v>7</v>
      </c>
      <c r="BS117" s="231"/>
    </row>
    <row r="118" spans="1:71" ht="114.75" thickBot="1">
      <c r="A118" s="64" t="s">
        <v>0</v>
      </c>
      <c r="B118" s="65" t="s">
        <v>59</v>
      </c>
      <c r="C118" s="66" t="s">
        <v>58</v>
      </c>
      <c r="D118" s="6" t="s">
        <v>25</v>
      </c>
      <c r="E118" s="38" t="s">
        <v>42</v>
      </c>
      <c r="F118" s="6" t="s">
        <v>26</v>
      </c>
      <c r="G118" s="7" t="s">
        <v>24</v>
      </c>
      <c r="H118" s="59" t="s">
        <v>50</v>
      </c>
      <c r="I118" s="53" t="s">
        <v>51</v>
      </c>
      <c r="J118" s="54" t="s">
        <v>66</v>
      </c>
      <c r="K118" s="54" t="s">
        <v>52</v>
      </c>
      <c r="L118" s="55" t="s">
        <v>67</v>
      </c>
      <c r="M118" s="236"/>
      <c r="N118" s="238"/>
      <c r="O118" s="239"/>
      <c r="P118" s="24" t="s">
        <v>1</v>
      </c>
      <c r="Q118" s="51" t="s">
        <v>68</v>
      </c>
      <c r="R118" s="3" t="s">
        <v>2</v>
      </c>
      <c r="S118" s="52" t="s">
        <v>65</v>
      </c>
      <c r="T118" s="50" t="s">
        <v>44</v>
      </c>
      <c r="U118" s="49" t="s">
        <v>7</v>
      </c>
      <c r="V118" s="5" t="s">
        <v>3</v>
      </c>
      <c r="W118" s="8" t="s">
        <v>1</v>
      </c>
      <c r="X118" s="51" t="s">
        <v>68</v>
      </c>
      <c r="Y118" s="9" t="s">
        <v>2</v>
      </c>
      <c r="Z118" s="52" t="s">
        <v>65</v>
      </c>
      <c r="AA118" s="50" t="s">
        <v>44</v>
      </c>
      <c r="AB118" s="10" t="s">
        <v>7</v>
      </c>
      <c r="AC118" s="5" t="s">
        <v>3</v>
      </c>
      <c r="AD118" s="8" t="s">
        <v>1</v>
      </c>
      <c r="AE118" s="51" t="s">
        <v>68</v>
      </c>
      <c r="AF118" s="9" t="s">
        <v>2</v>
      </c>
      <c r="AG118" s="52" t="s">
        <v>65</v>
      </c>
      <c r="AH118" s="50" t="s">
        <v>44</v>
      </c>
      <c r="AI118" s="10" t="s">
        <v>7</v>
      </c>
      <c r="AJ118" s="5" t="s">
        <v>3</v>
      </c>
      <c r="AK118" s="8" t="s">
        <v>1</v>
      </c>
      <c r="AL118" s="51" t="s">
        <v>68</v>
      </c>
      <c r="AM118" s="9" t="s">
        <v>2</v>
      </c>
      <c r="AN118" s="52" t="s">
        <v>65</v>
      </c>
      <c r="AO118" s="50" t="s">
        <v>44</v>
      </c>
      <c r="AP118" s="10" t="s">
        <v>7</v>
      </c>
      <c r="AQ118" s="5" t="s">
        <v>3</v>
      </c>
      <c r="AR118" s="8" t="s">
        <v>1</v>
      </c>
      <c r="AS118" s="51" t="s">
        <v>68</v>
      </c>
      <c r="AT118" s="9" t="s">
        <v>2</v>
      </c>
      <c r="AU118" s="52" t="s">
        <v>65</v>
      </c>
      <c r="AV118" s="50" t="s">
        <v>44</v>
      </c>
      <c r="AW118" s="10" t="s">
        <v>7</v>
      </c>
      <c r="AX118" s="5" t="s">
        <v>3</v>
      </c>
      <c r="AY118" s="8" t="s">
        <v>1</v>
      </c>
      <c r="AZ118" s="51" t="s">
        <v>68</v>
      </c>
      <c r="BA118" s="9" t="s">
        <v>2</v>
      </c>
      <c r="BB118" s="52" t="s">
        <v>65</v>
      </c>
      <c r="BC118" s="50" t="s">
        <v>44</v>
      </c>
      <c r="BD118" s="10" t="s">
        <v>7</v>
      </c>
      <c r="BE118" s="5" t="s">
        <v>3</v>
      </c>
      <c r="BF118" s="24" t="s">
        <v>1</v>
      </c>
      <c r="BG118" s="51" t="s">
        <v>68</v>
      </c>
      <c r="BH118" s="3" t="s">
        <v>2</v>
      </c>
      <c r="BI118" s="52" t="s">
        <v>65</v>
      </c>
      <c r="BJ118" s="50" t="s">
        <v>44</v>
      </c>
      <c r="BK118" s="25" t="s">
        <v>7</v>
      </c>
      <c r="BL118" s="26" t="s">
        <v>3</v>
      </c>
      <c r="BM118" s="11" t="s">
        <v>31</v>
      </c>
      <c r="BN118" s="12" t="s">
        <v>32</v>
      </c>
      <c r="BO118" s="12" t="s">
        <v>35</v>
      </c>
      <c r="BP118" s="12" t="s">
        <v>17</v>
      </c>
      <c r="BQ118" s="56" t="s">
        <v>42</v>
      </c>
      <c r="BR118" s="200" t="s">
        <v>45</v>
      </c>
      <c r="BS118" s="201" t="s">
        <v>44</v>
      </c>
    </row>
    <row r="119" spans="1:71" s="160" customFormat="1" ht="19.5" customHeight="1" thickBot="1">
      <c r="A119" s="273" t="s">
        <v>200</v>
      </c>
      <c r="B119" s="274"/>
      <c r="C119" s="274"/>
      <c r="D119" s="274"/>
      <c r="E119" s="274"/>
      <c r="F119" s="274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4"/>
      <c r="AD119" s="274"/>
      <c r="AE119" s="274"/>
      <c r="AF119" s="274"/>
      <c r="AG119" s="274"/>
      <c r="AH119" s="274"/>
      <c r="AI119" s="274"/>
      <c r="AJ119" s="274"/>
      <c r="AK119" s="274"/>
      <c r="AL119" s="274"/>
      <c r="AM119" s="274"/>
      <c r="AN119" s="274"/>
      <c r="AO119" s="274"/>
      <c r="AP119" s="274"/>
      <c r="AQ119" s="274"/>
      <c r="AR119" s="274"/>
      <c r="AS119" s="274"/>
      <c r="AT119" s="274"/>
      <c r="AU119" s="274"/>
      <c r="AV119" s="274"/>
      <c r="AW119" s="274"/>
      <c r="AX119" s="274"/>
      <c r="AY119" s="274"/>
      <c r="AZ119" s="274"/>
      <c r="BA119" s="274"/>
      <c r="BB119" s="274"/>
      <c r="BC119" s="274"/>
      <c r="BD119" s="274"/>
      <c r="BE119" s="274"/>
      <c r="BF119" s="274"/>
      <c r="BG119" s="274"/>
      <c r="BH119" s="274"/>
      <c r="BI119" s="274"/>
      <c r="BJ119" s="274"/>
      <c r="BK119" s="274"/>
      <c r="BL119" s="274"/>
      <c r="BM119" s="274"/>
      <c r="BN119" s="274"/>
      <c r="BO119" s="274"/>
      <c r="BP119" s="274"/>
      <c r="BQ119" s="274"/>
      <c r="BR119" s="202"/>
      <c r="BS119" s="202"/>
    </row>
    <row r="120" spans="1:71" s="118" customFormat="1" ht="16.5" customHeight="1">
      <c r="A120" s="96">
        <v>1</v>
      </c>
      <c r="B120" s="174" t="s">
        <v>221</v>
      </c>
      <c r="C120" s="153" t="s">
        <v>174</v>
      </c>
      <c r="D120" s="97" t="s">
        <v>9</v>
      </c>
      <c r="E120" s="97" t="s">
        <v>10</v>
      </c>
      <c r="F120" s="97" t="s">
        <v>9</v>
      </c>
      <c r="G120" s="163" t="s">
        <v>9</v>
      </c>
      <c r="H120" s="83">
        <f aca="true" t="shared" si="53" ref="H120:H130">I120+J120+K120+L120</f>
        <v>45</v>
      </c>
      <c r="I120" s="76">
        <f aca="true" t="shared" si="54" ref="I120:I144">P120+W120+AK120+AR120+AY120+BF120+AD120</f>
        <v>0</v>
      </c>
      <c r="J120" s="76">
        <f aca="true" t="shared" si="55" ref="J120:J144">Q120+X120+AL120+AS120+AZ120+BG120+AE120</f>
        <v>45</v>
      </c>
      <c r="K120" s="76">
        <f aca="true" t="shared" si="56" ref="K120:K144">R120+Y120+AM120+AT120+BA120+BH120+AF120</f>
        <v>0</v>
      </c>
      <c r="L120" s="84">
        <f aca="true" t="shared" si="57" ref="L120:L144">S120+Z120+AN120+AU120+BB120+BI120+AG120</f>
        <v>0</v>
      </c>
      <c r="M120" s="74">
        <f aca="true" t="shared" si="58" ref="M120:M144">T120+AA120+AH120+AO120+AV120+BC120+BJ120</f>
        <v>30</v>
      </c>
      <c r="N120" s="161">
        <f>U120+AB120+AP120+AW120+BD120+BK120+AI120</f>
        <v>3</v>
      </c>
      <c r="O120" s="114">
        <v>3</v>
      </c>
      <c r="P120" s="164"/>
      <c r="Q120" s="97"/>
      <c r="R120" s="97"/>
      <c r="S120" s="163"/>
      <c r="T120" s="165"/>
      <c r="U120" s="109"/>
      <c r="V120" s="105"/>
      <c r="W120" s="106"/>
      <c r="X120" s="97"/>
      <c r="Y120" s="97"/>
      <c r="Z120" s="107"/>
      <c r="AA120" s="108"/>
      <c r="AB120" s="109"/>
      <c r="AC120" s="105"/>
      <c r="AD120" s="106"/>
      <c r="AE120" s="97"/>
      <c r="AF120" s="97"/>
      <c r="AG120" s="107"/>
      <c r="AH120" s="108"/>
      <c r="AI120" s="109"/>
      <c r="AJ120" s="105"/>
      <c r="AK120" s="106"/>
      <c r="AL120" s="97">
        <v>45</v>
      </c>
      <c r="AM120" s="97"/>
      <c r="AN120" s="107"/>
      <c r="AO120" s="108">
        <v>30</v>
      </c>
      <c r="AP120" s="109">
        <v>3</v>
      </c>
      <c r="AQ120" s="105" t="s">
        <v>5</v>
      </c>
      <c r="AR120" s="106"/>
      <c r="AS120" s="97"/>
      <c r="AT120" s="97"/>
      <c r="AU120" s="107"/>
      <c r="AV120" s="108"/>
      <c r="AW120" s="109"/>
      <c r="AX120" s="105"/>
      <c r="AY120" s="106"/>
      <c r="AZ120" s="97"/>
      <c r="BA120" s="97"/>
      <c r="BB120" s="107"/>
      <c r="BC120" s="108"/>
      <c r="BD120" s="109"/>
      <c r="BE120" s="105"/>
      <c r="BF120" s="110"/>
      <c r="BG120" s="111"/>
      <c r="BH120" s="111"/>
      <c r="BI120" s="112"/>
      <c r="BJ120" s="113"/>
      <c r="BK120" s="114"/>
      <c r="BL120" s="115"/>
      <c r="BM120" s="72">
        <f aca="true" t="shared" si="59" ref="BM120:BM144">IF(F120="T",N120,0)</f>
        <v>3</v>
      </c>
      <c r="BN120" s="73">
        <f aca="true" t="shared" si="60" ref="BN120:BN144">IF(G120="T",O120,0)</f>
        <v>3</v>
      </c>
      <c r="BO120" s="73">
        <f aca="true" t="shared" si="61" ref="BO120:BO144">IF(G120="T",J120+K120+L120,0)</f>
        <v>45</v>
      </c>
      <c r="BP120" s="73">
        <f aca="true" t="shared" si="62" ref="BP120:BP144">IF(D120="T",N120,0)</f>
        <v>3</v>
      </c>
      <c r="BQ120" s="73">
        <f aca="true" t="shared" si="63" ref="BQ120:BQ144">IF(E120="T",N120,0)</f>
        <v>0</v>
      </c>
      <c r="BR120" s="192">
        <f aca="true" t="shared" si="64" ref="BR120:BR144">IF(M120&gt;0,(SUM(I120:L120)/(H120+M120)*N120),N120)</f>
        <v>1.7999999999999998</v>
      </c>
      <c r="BS120" s="193">
        <f aca="true" t="shared" si="65" ref="BS120:BS144">IF(M120&gt;0,(M120/(H120+M120)*N120),0)</f>
        <v>1.2000000000000002</v>
      </c>
    </row>
    <row r="121" spans="1:71" s="118" customFormat="1" ht="16.5" customHeight="1">
      <c r="A121" s="87">
        <v>2</v>
      </c>
      <c r="B121" s="156" t="s">
        <v>220</v>
      </c>
      <c r="C121" s="155" t="s">
        <v>175</v>
      </c>
      <c r="D121" s="70" t="s">
        <v>9</v>
      </c>
      <c r="E121" s="70" t="s">
        <v>10</v>
      </c>
      <c r="F121" s="70" t="s">
        <v>9</v>
      </c>
      <c r="G121" s="132" t="s">
        <v>9</v>
      </c>
      <c r="H121" s="162">
        <f t="shared" si="53"/>
        <v>30</v>
      </c>
      <c r="I121" s="76">
        <f t="shared" si="54"/>
        <v>0</v>
      </c>
      <c r="J121" s="76">
        <f t="shared" si="55"/>
        <v>30</v>
      </c>
      <c r="K121" s="76">
        <f t="shared" si="56"/>
        <v>0</v>
      </c>
      <c r="L121" s="84">
        <f t="shared" si="57"/>
        <v>0</v>
      </c>
      <c r="M121" s="83">
        <f t="shared" si="58"/>
        <v>20</v>
      </c>
      <c r="N121" s="161">
        <f aca="true" t="shared" si="66" ref="N121:N144">U121+AB121+AP121+AW121+BD121+BK121+AI121</f>
        <v>2</v>
      </c>
      <c r="O121" s="117">
        <v>2</v>
      </c>
      <c r="P121" s="166"/>
      <c r="Q121" s="70"/>
      <c r="R121" s="70"/>
      <c r="S121" s="132"/>
      <c r="T121" s="167"/>
      <c r="U121" s="117"/>
      <c r="V121" s="68"/>
      <c r="W121" s="69"/>
      <c r="X121" s="70"/>
      <c r="Y121" s="70"/>
      <c r="Z121" s="71"/>
      <c r="AA121" s="116"/>
      <c r="AB121" s="117"/>
      <c r="AC121" s="68"/>
      <c r="AD121" s="69"/>
      <c r="AE121" s="70"/>
      <c r="AF121" s="70"/>
      <c r="AG121" s="71"/>
      <c r="AH121" s="116"/>
      <c r="AI121" s="117"/>
      <c r="AJ121" s="68"/>
      <c r="AK121" s="69"/>
      <c r="AL121" s="70">
        <v>30</v>
      </c>
      <c r="AM121" s="70"/>
      <c r="AN121" s="71"/>
      <c r="AO121" s="116">
        <v>20</v>
      </c>
      <c r="AP121" s="117">
        <v>2</v>
      </c>
      <c r="AQ121" s="68" t="s">
        <v>5</v>
      </c>
      <c r="AR121" s="69"/>
      <c r="AS121" s="70"/>
      <c r="AT121" s="70"/>
      <c r="AU121" s="71"/>
      <c r="AV121" s="116"/>
      <c r="AW121" s="117"/>
      <c r="AX121" s="68"/>
      <c r="AY121" s="69"/>
      <c r="AZ121" s="70"/>
      <c r="BA121" s="70"/>
      <c r="BB121" s="71"/>
      <c r="BC121" s="116"/>
      <c r="BD121" s="117"/>
      <c r="BE121" s="68"/>
      <c r="BF121" s="69"/>
      <c r="BG121" s="70"/>
      <c r="BH121" s="70"/>
      <c r="BI121" s="71"/>
      <c r="BJ121" s="116"/>
      <c r="BK121" s="117"/>
      <c r="BL121" s="68"/>
      <c r="BM121" s="87">
        <f t="shared" si="59"/>
        <v>2</v>
      </c>
      <c r="BN121" s="88">
        <f t="shared" si="60"/>
        <v>2</v>
      </c>
      <c r="BO121" s="88">
        <f t="shared" si="61"/>
        <v>30</v>
      </c>
      <c r="BP121" s="88">
        <f t="shared" si="62"/>
        <v>2</v>
      </c>
      <c r="BQ121" s="88">
        <f t="shared" si="63"/>
        <v>0</v>
      </c>
      <c r="BR121" s="194">
        <f t="shared" si="64"/>
        <v>1.2</v>
      </c>
      <c r="BS121" s="195">
        <f t="shared" si="65"/>
        <v>0.8</v>
      </c>
    </row>
    <row r="122" spans="1:71" s="118" customFormat="1" ht="16.5" customHeight="1">
      <c r="A122" s="87">
        <v>3</v>
      </c>
      <c r="B122" s="155" t="s">
        <v>176</v>
      </c>
      <c r="C122" s="155" t="s">
        <v>177</v>
      </c>
      <c r="D122" s="70" t="s">
        <v>9</v>
      </c>
      <c r="E122" s="70" t="s">
        <v>10</v>
      </c>
      <c r="F122" s="70" t="s">
        <v>9</v>
      </c>
      <c r="G122" s="132" t="s">
        <v>9</v>
      </c>
      <c r="H122" s="162">
        <f t="shared" si="53"/>
        <v>30</v>
      </c>
      <c r="I122" s="76">
        <f t="shared" si="54"/>
        <v>0</v>
      </c>
      <c r="J122" s="76">
        <f t="shared" si="55"/>
        <v>30</v>
      </c>
      <c r="K122" s="76">
        <f t="shared" si="56"/>
        <v>0</v>
      </c>
      <c r="L122" s="84">
        <f t="shared" si="57"/>
        <v>0</v>
      </c>
      <c r="M122" s="83">
        <f t="shared" si="58"/>
        <v>20</v>
      </c>
      <c r="N122" s="161">
        <f t="shared" si="66"/>
        <v>2</v>
      </c>
      <c r="O122" s="117">
        <v>2</v>
      </c>
      <c r="P122" s="166"/>
      <c r="Q122" s="70"/>
      <c r="R122" s="70"/>
      <c r="S122" s="132"/>
      <c r="T122" s="167"/>
      <c r="U122" s="117"/>
      <c r="V122" s="68"/>
      <c r="W122" s="69"/>
      <c r="X122" s="70"/>
      <c r="Y122" s="70"/>
      <c r="Z122" s="71"/>
      <c r="AA122" s="116"/>
      <c r="AB122" s="117"/>
      <c r="AC122" s="68"/>
      <c r="AD122" s="69"/>
      <c r="AE122" s="70"/>
      <c r="AF122" s="70"/>
      <c r="AG122" s="71"/>
      <c r="AH122" s="116"/>
      <c r="AI122" s="117"/>
      <c r="AJ122" s="68"/>
      <c r="AK122" s="69"/>
      <c r="AL122" s="70">
        <v>30</v>
      </c>
      <c r="AM122" s="70"/>
      <c r="AN122" s="71"/>
      <c r="AO122" s="116">
        <v>20</v>
      </c>
      <c r="AP122" s="117">
        <v>2</v>
      </c>
      <c r="AQ122" s="68" t="s">
        <v>5</v>
      </c>
      <c r="AR122" s="69"/>
      <c r="AS122" s="70"/>
      <c r="AT122" s="70"/>
      <c r="AU122" s="71"/>
      <c r="AV122" s="116"/>
      <c r="AW122" s="117"/>
      <c r="AX122" s="68"/>
      <c r="AY122" s="69"/>
      <c r="AZ122" s="70"/>
      <c r="BA122" s="70"/>
      <c r="BB122" s="71"/>
      <c r="BC122" s="116"/>
      <c r="BD122" s="117"/>
      <c r="BE122" s="68"/>
      <c r="BF122" s="69"/>
      <c r="BG122" s="70"/>
      <c r="BH122" s="70"/>
      <c r="BI122" s="71"/>
      <c r="BJ122" s="116"/>
      <c r="BK122" s="117"/>
      <c r="BL122" s="68"/>
      <c r="BM122" s="87">
        <f t="shared" si="59"/>
        <v>2</v>
      </c>
      <c r="BN122" s="88">
        <f t="shared" si="60"/>
        <v>2</v>
      </c>
      <c r="BO122" s="88">
        <f t="shared" si="61"/>
        <v>30</v>
      </c>
      <c r="BP122" s="88">
        <f t="shared" si="62"/>
        <v>2</v>
      </c>
      <c r="BQ122" s="88">
        <f t="shared" si="63"/>
        <v>0</v>
      </c>
      <c r="BR122" s="194">
        <f t="shared" si="64"/>
        <v>1.2</v>
      </c>
      <c r="BS122" s="195">
        <f t="shared" si="65"/>
        <v>0.8</v>
      </c>
    </row>
    <row r="123" spans="1:71" s="118" customFormat="1" ht="16.5" customHeight="1">
      <c r="A123" s="87">
        <v>4</v>
      </c>
      <c r="B123" s="155" t="s">
        <v>178</v>
      </c>
      <c r="C123" s="155" t="s">
        <v>179</v>
      </c>
      <c r="D123" s="70" t="s">
        <v>9</v>
      </c>
      <c r="E123" s="70" t="s">
        <v>10</v>
      </c>
      <c r="F123" s="70" t="s">
        <v>9</v>
      </c>
      <c r="G123" s="132" t="s">
        <v>9</v>
      </c>
      <c r="H123" s="162">
        <f t="shared" si="53"/>
        <v>45</v>
      </c>
      <c r="I123" s="76">
        <f t="shared" si="54"/>
        <v>0</v>
      </c>
      <c r="J123" s="76">
        <f t="shared" si="55"/>
        <v>45</v>
      </c>
      <c r="K123" s="76">
        <f t="shared" si="56"/>
        <v>0</v>
      </c>
      <c r="L123" s="84">
        <f t="shared" si="57"/>
        <v>0</v>
      </c>
      <c r="M123" s="83">
        <f t="shared" si="58"/>
        <v>30</v>
      </c>
      <c r="N123" s="161">
        <f t="shared" si="66"/>
        <v>3</v>
      </c>
      <c r="O123" s="117">
        <v>3</v>
      </c>
      <c r="P123" s="166"/>
      <c r="Q123" s="70"/>
      <c r="R123" s="70"/>
      <c r="S123" s="132"/>
      <c r="T123" s="167"/>
      <c r="U123" s="117"/>
      <c r="V123" s="68"/>
      <c r="W123" s="69"/>
      <c r="X123" s="70"/>
      <c r="Y123" s="70"/>
      <c r="Z123" s="71"/>
      <c r="AA123" s="116"/>
      <c r="AB123" s="117"/>
      <c r="AC123" s="68"/>
      <c r="AD123" s="69"/>
      <c r="AE123" s="70"/>
      <c r="AF123" s="70"/>
      <c r="AG123" s="71"/>
      <c r="AH123" s="116"/>
      <c r="AI123" s="117"/>
      <c r="AJ123" s="68"/>
      <c r="AK123" s="69"/>
      <c r="AL123" s="70">
        <v>45</v>
      </c>
      <c r="AM123" s="70"/>
      <c r="AN123" s="71"/>
      <c r="AO123" s="116">
        <v>30</v>
      </c>
      <c r="AP123" s="117">
        <v>3</v>
      </c>
      <c r="AQ123" s="68" t="s">
        <v>5</v>
      </c>
      <c r="AR123" s="69"/>
      <c r="AS123" s="70"/>
      <c r="AT123" s="70"/>
      <c r="AU123" s="71"/>
      <c r="AV123" s="116"/>
      <c r="AW123" s="117"/>
      <c r="AX123" s="68"/>
      <c r="AY123" s="69"/>
      <c r="AZ123" s="70"/>
      <c r="BA123" s="70"/>
      <c r="BB123" s="71"/>
      <c r="BC123" s="116"/>
      <c r="BD123" s="117"/>
      <c r="BE123" s="68"/>
      <c r="BF123" s="69"/>
      <c r="BG123" s="70"/>
      <c r="BH123" s="70"/>
      <c r="BI123" s="71"/>
      <c r="BJ123" s="116"/>
      <c r="BK123" s="117"/>
      <c r="BL123" s="68"/>
      <c r="BM123" s="87">
        <f t="shared" si="59"/>
        <v>3</v>
      </c>
      <c r="BN123" s="88">
        <f t="shared" si="60"/>
        <v>3</v>
      </c>
      <c r="BO123" s="88">
        <f t="shared" si="61"/>
        <v>45</v>
      </c>
      <c r="BP123" s="88">
        <f t="shared" si="62"/>
        <v>3</v>
      </c>
      <c r="BQ123" s="88">
        <f t="shared" si="63"/>
        <v>0</v>
      </c>
      <c r="BR123" s="194">
        <f t="shared" si="64"/>
        <v>1.7999999999999998</v>
      </c>
      <c r="BS123" s="195">
        <f t="shared" si="65"/>
        <v>1.2000000000000002</v>
      </c>
    </row>
    <row r="124" spans="1:71" s="118" customFormat="1" ht="16.5" customHeight="1">
      <c r="A124" s="87">
        <v>5</v>
      </c>
      <c r="B124" s="155" t="s">
        <v>180</v>
      </c>
      <c r="C124" s="155" t="s">
        <v>181</v>
      </c>
      <c r="D124" s="70" t="s">
        <v>9</v>
      </c>
      <c r="E124" s="70" t="s">
        <v>10</v>
      </c>
      <c r="F124" s="70" t="s">
        <v>9</v>
      </c>
      <c r="G124" s="132" t="s">
        <v>9</v>
      </c>
      <c r="H124" s="162">
        <f t="shared" si="53"/>
        <v>45</v>
      </c>
      <c r="I124" s="76">
        <f t="shared" si="54"/>
        <v>15</v>
      </c>
      <c r="J124" s="76">
        <f t="shared" si="55"/>
        <v>30</v>
      </c>
      <c r="K124" s="76">
        <f t="shared" si="56"/>
        <v>0</v>
      </c>
      <c r="L124" s="84">
        <f t="shared" si="57"/>
        <v>0</v>
      </c>
      <c r="M124" s="83">
        <f t="shared" si="58"/>
        <v>30</v>
      </c>
      <c r="N124" s="161">
        <f t="shared" si="66"/>
        <v>3</v>
      </c>
      <c r="O124" s="117">
        <v>2</v>
      </c>
      <c r="P124" s="166"/>
      <c r="Q124" s="70"/>
      <c r="R124" s="70"/>
      <c r="S124" s="132"/>
      <c r="T124" s="167"/>
      <c r="U124" s="117"/>
      <c r="V124" s="68"/>
      <c r="W124" s="69"/>
      <c r="X124" s="70"/>
      <c r="Y124" s="70"/>
      <c r="Z124" s="71"/>
      <c r="AA124" s="116"/>
      <c r="AB124" s="117"/>
      <c r="AC124" s="68"/>
      <c r="AD124" s="69"/>
      <c r="AE124" s="70"/>
      <c r="AF124" s="70"/>
      <c r="AG124" s="71"/>
      <c r="AH124" s="116"/>
      <c r="AI124" s="117"/>
      <c r="AJ124" s="68"/>
      <c r="AK124" s="69">
        <v>15</v>
      </c>
      <c r="AL124" s="70">
        <v>30</v>
      </c>
      <c r="AM124" s="70"/>
      <c r="AN124" s="71"/>
      <c r="AO124" s="116">
        <v>30</v>
      </c>
      <c r="AP124" s="117">
        <v>3</v>
      </c>
      <c r="AQ124" s="68" t="s">
        <v>5</v>
      </c>
      <c r="AR124" s="69"/>
      <c r="AS124" s="70"/>
      <c r="AT124" s="70"/>
      <c r="AU124" s="71"/>
      <c r="AV124" s="116"/>
      <c r="AW124" s="117"/>
      <c r="AX124" s="68"/>
      <c r="AY124" s="69"/>
      <c r="AZ124" s="70"/>
      <c r="BA124" s="70"/>
      <c r="BB124" s="71"/>
      <c r="BC124" s="116"/>
      <c r="BD124" s="117"/>
      <c r="BE124" s="68"/>
      <c r="BF124" s="69"/>
      <c r="BG124" s="70"/>
      <c r="BH124" s="70"/>
      <c r="BI124" s="71"/>
      <c r="BJ124" s="116"/>
      <c r="BK124" s="117"/>
      <c r="BL124" s="68"/>
      <c r="BM124" s="87">
        <f t="shared" si="59"/>
        <v>3</v>
      </c>
      <c r="BN124" s="88">
        <f t="shared" si="60"/>
        <v>2</v>
      </c>
      <c r="BO124" s="88">
        <f t="shared" si="61"/>
        <v>30</v>
      </c>
      <c r="BP124" s="88">
        <f t="shared" si="62"/>
        <v>3</v>
      </c>
      <c r="BQ124" s="88">
        <f t="shared" si="63"/>
        <v>0</v>
      </c>
      <c r="BR124" s="194">
        <f t="shared" si="64"/>
        <v>1.7999999999999998</v>
      </c>
      <c r="BS124" s="195">
        <f t="shared" si="65"/>
        <v>1.2000000000000002</v>
      </c>
    </row>
    <row r="125" spans="1:71" s="118" customFormat="1" ht="16.5" customHeight="1">
      <c r="A125" s="87">
        <v>6</v>
      </c>
      <c r="B125" s="158" t="s">
        <v>182</v>
      </c>
      <c r="C125" s="155" t="s">
        <v>183</v>
      </c>
      <c r="D125" s="70" t="s">
        <v>9</v>
      </c>
      <c r="E125" s="70" t="s">
        <v>10</v>
      </c>
      <c r="F125" s="70" t="s">
        <v>9</v>
      </c>
      <c r="G125" s="132" t="s">
        <v>9</v>
      </c>
      <c r="H125" s="162">
        <f t="shared" si="53"/>
        <v>30</v>
      </c>
      <c r="I125" s="76">
        <f t="shared" si="54"/>
        <v>0</v>
      </c>
      <c r="J125" s="76">
        <f t="shared" si="55"/>
        <v>30</v>
      </c>
      <c r="K125" s="76">
        <f t="shared" si="56"/>
        <v>0</v>
      </c>
      <c r="L125" s="84">
        <f t="shared" si="57"/>
        <v>0</v>
      </c>
      <c r="M125" s="83">
        <f t="shared" si="58"/>
        <v>20</v>
      </c>
      <c r="N125" s="161">
        <f t="shared" si="66"/>
        <v>2</v>
      </c>
      <c r="O125" s="117">
        <v>2</v>
      </c>
      <c r="P125" s="166"/>
      <c r="Q125" s="70"/>
      <c r="R125" s="70"/>
      <c r="S125" s="132"/>
      <c r="T125" s="167"/>
      <c r="U125" s="117"/>
      <c r="V125" s="68"/>
      <c r="W125" s="69"/>
      <c r="X125" s="70"/>
      <c r="Y125" s="70"/>
      <c r="Z125" s="71"/>
      <c r="AA125" s="116"/>
      <c r="AB125" s="117"/>
      <c r="AC125" s="68"/>
      <c r="AD125" s="69"/>
      <c r="AE125" s="70"/>
      <c r="AF125" s="70"/>
      <c r="AG125" s="71"/>
      <c r="AH125" s="116"/>
      <c r="AI125" s="117"/>
      <c r="AJ125" s="68"/>
      <c r="AK125" s="69"/>
      <c r="AL125" s="70">
        <v>30</v>
      </c>
      <c r="AM125" s="70"/>
      <c r="AN125" s="71"/>
      <c r="AO125" s="116">
        <v>20</v>
      </c>
      <c r="AP125" s="117">
        <v>2</v>
      </c>
      <c r="AQ125" s="68" t="s">
        <v>5</v>
      </c>
      <c r="AR125" s="69"/>
      <c r="AS125" s="70"/>
      <c r="AT125" s="70"/>
      <c r="AU125" s="71"/>
      <c r="AV125" s="116"/>
      <c r="AW125" s="117"/>
      <c r="AX125" s="68"/>
      <c r="AY125" s="69"/>
      <c r="AZ125" s="70"/>
      <c r="BA125" s="70"/>
      <c r="BB125" s="71"/>
      <c r="BC125" s="116"/>
      <c r="BD125" s="117"/>
      <c r="BE125" s="68"/>
      <c r="BF125" s="69"/>
      <c r="BG125" s="70"/>
      <c r="BH125" s="70"/>
      <c r="BI125" s="71"/>
      <c r="BJ125" s="116"/>
      <c r="BK125" s="117"/>
      <c r="BL125" s="68"/>
      <c r="BM125" s="87">
        <f t="shared" si="59"/>
        <v>2</v>
      </c>
      <c r="BN125" s="88">
        <f t="shared" si="60"/>
        <v>2</v>
      </c>
      <c r="BO125" s="88">
        <f t="shared" si="61"/>
        <v>30</v>
      </c>
      <c r="BP125" s="88">
        <f t="shared" si="62"/>
        <v>2</v>
      </c>
      <c r="BQ125" s="88">
        <f t="shared" si="63"/>
        <v>0</v>
      </c>
      <c r="BR125" s="194">
        <f t="shared" si="64"/>
        <v>1.2</v>
      </c>
      <c r="BS125" s="195">
        <f t="shared" si="65"/>
        <v>0.8</v>
      </c>
    </row>
    <row r="126" spans="1:71" s="118" customFormat="1" ht="16.5" customHeight="1">
      <c r="A126" s="87">
        <v>7</v>
      </c>
      <c r="B126" s="155" t="s">
        <v>184</v>
      </c>
      <c r="C126" s="155" t="s">
        <v>185</v>
      </c>
      <c r="D126" s="70" t="s">
        <v>9</v>
      </c>
      <c r="E126" s="70" t="s">
        <v>10</v>
      </c>
      <c r="F126" s="70" t="s">
        <v>9</v>
      </c>
      <c r="G126" s="132" t="s">
        <v>9</v>
      </c>
      <c r="H126" s="162">
        <f t="shared" si="53"/>
        <v>30</v>
      </c>
      <c r="I126" s="76">
        <f t="shared" si="54"/>
        <v>0</v>
      </c>
      <c r="J126" s="76">
        <f t="shared" si="55"/>
        <v>30</v>
      </c>
      <c r="K126" s="76">
        <f t="shared" si="56"/>
        <v>0</v>
      </c>
      <c r="L126" s="84">
        <f t="shared" si="57"/>
        <v>0</v>
      </c>
      <c r="M126" s="83">
        <f t="shared" si="58"/>
        <v>20</v>
      </c>
      <c r="N126" s="161">
        <f t="shared" si="66"/>
        <v>2</v>
      </c>
      <c r="O126" s="117">
        <v>2</v>
      </c>
      <c r="P126" s="166"/>
      <c r="Q126" s="70"/>
      <c r="R126" s="70"/>
      <c r="S126" s="132"/>
      <c r="T126" s="167"/>
      <c r="U126" s="117"/>
      <c r="V126" s="68"/>
      <c r="W126" s="69"/>
      <c r="X126" s="70"/>
      <c r="Y126" s="70"/>
      <c r="Z126" s="71"/>
      <c r="AA126" s="116"/>
      <c r="AB126" s="117"/>
      <c r="AC126" s="68"/>
      <c r="AD126" s="69"/>
      <c r="AE126" s="70"/>
      <c r="AF126" s="70"/>
      <c r="AG126" s="71"/>
      <c r="AH126" s="116"/>
      <c r="AI126" s="117"/>
      <c r="AJ126" s="68"/>
      <c r="AK126" s="69"/>
      <c r="AL126" s="70">
        <v>30</v>
      </c>
      <c r="AM126" s="70"/>
      <c r="AN126" s="71"/>
      <c r="AO126" s="116">
        <v>20</v>
      </c>
      <c r="AP126" s="117">
        <v>2</v>
      </c>
      <c r="AQ126" s="68" t="s">
        <v>5</v>
      </c>
      <c r="AR126" s="69"/>
      <c r="AS126" s="70"/>
      <c r="AT126" s="70"/>
      <c r="AU126" s="71"/>
      <c r="AV126" s="116"/>
      <c r="AW126" s="117"/>
      <c r="AX126" s="68"/>
      <c r="AY126" s="69"/>
      <c r="AZ126" s="70"/>
      <c r="BA126" s="70"/>
      <c r="BB126" s="71"/>
      <c r="BC126" s="116"/>
      <c r="BD126" s="117"/>
      <c r="BE126" s="68"/>
      <c r="BF126" s="69"/>
      <c r="BG126" s="70"/>
      <c r="BH126" s="70"/>
      <c r="BI126" s="71"/>
      <c r="BJ126" s="116"/>
      <c r="BK126" s="117"/>
      <c r="BL126" s="68"/>
      <c r="BM126" s="87">
        <f t="shared" si="59"/>
        <v>2</v>
      </c>
      <c r="BN126" s="88">
        <f t="shared" si="60"/>
        <v>2</v>
      </c>
      <c r="BO126" s="88">
        <f t="shared" si="61"/>
        <v>30</v>
      </c>
      <c r="BP126" s="88">
        <f t="shared" si="62"/>
        <v>2</v>
      </c>
      <c r="BQ126" s="88">
        <f t="shared" si="63"/>
        <v>0</v>
      </c>
      <c r="BR126" s="194">
        <f t="shared" si="64"/>
        <v>1.2</v>
      </c>
      <c r="BS126" s="195">
        <f t="shared" si="65"/>
        <v>0.8</v>
      </c>
    </row>
    <row r="127" spans="1:71" s="118" customFormat="1" ht="16.5" customHeight="1">
      <c r="A127" s="87">
        <v>8</v>
      </c>
      <c r="B127" s="155" t="s">
        <v>186</v>
      </c>
      <c r="C127" s="155" t="s">
        <v>187</v>
      </c>
      <c r="D127" s="70" t="s">
        <v>9</v>
      </c>
      <c r="E127" s="70" t="s">
        <v>10</v>
      </c>
      <c r="F127" s="70" t="s">
        <v>9</v>
      </c>
      <c r="G127" s="132" t="s">
        <v>9</v>
      </c>
      <c r="H127" s="162">
        <f t="shared" si="53"/>
        <v>30</v>
      </c>
      <c r="I127" s="76">
        <f t="shared" si="54"/>
        <v>0</v>
      </c>
      <c r="J127" s="76">
        <f t="shared" si="55"/>
        <v>30</v>
      </c>
      <c r="K127" s="76">
        <f t="shared" si="56"/>
        <v>0</v>
      </c>
      <c r="L127" s="84">
        <f t="shared" si="57"/>
        <v>0</v>
      </c>
      <c r="M127" s="83">
        <f t="shared" si="58"/>
        <v>20</v>
      </c>
      <c r="N127" s="161">
        <f t="shared" si="66"/>
        <v>2</v>
      </c>
      <c r="O127" s="117">
        <v>2</v>
      </c>
      <c r="P127" s="166"/>
      <c r="Q127" s="70"/>
      <c r="R127" s="70"/>
      <c r="S127" s="132"/>
      <c r="T127" s="167"/>
      <c r="U127" s="117"/>
      <c r="V127" s="68"/>
      <c r="W127" s="69"/>
      <c r="X127" s="70"/>
      <c r="Y127" s="70"/>
      <c r="Z127" s="71"/>
      <c r="AA127" s="116"/>
      <c r="AB127" s="117"/>
      <c r="AC127" s="68"/>
      <c r="AD127" s="69"/>
      <c r="AE127" s="70"/>
      <c r="AF127" s="70"/>
      <c r="AG127" s="71"/>
      <c r="AH127" s="116"/>
      <c r="AI127" s="117"/>
      <c r="AJ127" s="68"/>
      <c r="AK127" s="69"/>
      <c r="AL127" s="70">
        <v>30</v>
      </c>
      <c r="AM127" s="70"/>
      <c r="AN127" s="71"/>
      <c r="AO127" s="116">
        <v>20</v>
      </c>
      <c r="AP127" s="117">
        <v>2</v>
      </c>
      <c r="AQ127" s="68" t="s">
        <v>5</v>
      </c>
      <c r="AR127" s="69"/>
      <c r="AS127" s="70"/>
      <c r="AT127" s="70"/>
      <c r="AU127" s="71"/>
      <c r="AV127" s="116"/>
      <c r="AW127" s="117"/>
      <c r="AX127" s="68"/>
      <c r="AY127" s="69"/>
      <c r="AZ127" s="70"/>
      <c r="BA127" s="70"/>
      <c r="BB127" s="71"/>
      <c r="BC127" s="116"/>
      <c r="BD127" s="117"/>
      <c r="BE127" s="68"/>
      <c r="BF127" s="69"/>
      <c r="BG127" s="70"/>
      <c r="BH127" s="70"/>
      <c r="BI127" s="71"/>
      <c r="BJ127" s="116"/>
      <c r="BK127" s="117"/>
      <c r="BL127" s="68"/>
      <c r="BM127" s="87">
        <f t="shared" si="59"/>
        <v>2</v>
      </c>
      <c r="BN127" s="88">
        <f t="shared" si="60"/>
        <v>2</v>
      </c>
      <c r="BO127" s="88">
        <f t="shared" si="61"/>
        <v>30</v>
      </c>
      <c r="BP127" s="88">
        <f t="shared" si="62"/>
        <v>2</v>
      </c>
      <c r="BQ127" s="88">
        <f t="shared" si="63"/>
        <v>0</v>
      </c>
      <c r="BR127" s="194">
        <f t="shared" si="64"/>
        <v>1.2</v>
      </c>
      <c r="BS127" s="195">
        <f t="shared" si="65"/>
        <v>0.8</v>
      </c>
    </row>
    <row r="128" spans="1:71" s="118" customFormat="1" ht="16.5" customHeight="1">
      <c r="A128" s="87">
        <v>9</v>
      </c>
      <c r="B128" s="155" t="s">
        <v>188</v>
      </c>
      <c r="C128" s="155" t="s">
        <v>189</v>
      </c>
      <c r="D128" s="70" t="s">
        <v>9</v>
      </c>
      <c r="E128" s="70" t="s">
        <v>10</v>
      </c>
      <c r="F128" s="70" t="s">
        <v>9</v>
      </c>
      <c r="G128" s="132" t="s">
        <v>9</v>
      </c>
      <c r="H128" s="162">
        <f t="shared" si="53"/>
        <v>45</v>
      </c>
      <c r="I128" s="76">
        <f t="shared" si="54"/>
        <v>0</v>
      </c>
      <c r="J128" s="222">
        <f t="shared" si="55"/>
        <v>45</v>
      </c>
      <c r="K128" s="76">
        <f t="shared" si="56"/>
        <v>0</v>
      </c>
      <c r="L128" s="84">
        <f t="shared" si="57"/>
        <v>0</v>
      </c>
      <c r="M128" s="83">
        <f t="shared" si="58"/>
        <v>30</v>
      </c>
      <c r="N128" s="161">
        <f t="shared" si="66"/>
        <v>3</v>
      </c>
      <c r="O128" s="117">
        <v>2</v>
      </c>
      <c r="P128" s="166"/>
      <c r="Q128" s="70"/>
      <c r="R128" s="70"/>
      <c r="S128" s="132"/>
      <c r="T128" s="167"/>
      <c r="U128" s="117"/>
      <c r="V128" s="68"/>
      <c r="W128" s="69"/>
      <c r="X128" s="70"/>
      <c r="Y128" s="70"/>
      <c r="Z128" s="71"/>
      <c r="AA128" s="116"/>
      <c r="AB128" s="117"/>
      <c r="AC128" s="68"/>
      <c r="AD128" s="69"/>
      <c r="AE128" s="70"/>
      <c r="AF128" s="70"/>
      <c r="AG128" s="71"/>
      <c r="AH128" s="116"/>
      <c r="AI128" s="117"/>
      <c r="AJ128" s="68"/>
      <c r="AK128" s="69"/>
      <c r="AL128" s="221">
        <v>45</v>
      </c>
      <c r="AM128" s="70"/>
      <c r="AN128" s="71"/>
      <c r="AO128" s="116">
        <v>30</v>
      </c>
      <c r="AP128" s="117">
        <v>3</v>
      </c>
      <c r="AQ128" s="68" t="s">
        <v>5</v>
      </c>
      <c r="AR128" s="69"/>
      <c r="AS128" s="70"/>
      <c r="AT128" s="70"/>
      <c r="AU128" s="71"/>
      <c r="AV128" s="116"/>
      <c r="AW128" s="117"/>
      <c r="AX128" s="68"/>
      <c r="AY128" s="69"/>
      <c r="AZ128" s="70"/>
      <c r="BA128" s="70"/>
      <c r="BB128" s="71"/>
      <c r="BC128" s="116"/>
      <c r="BD128" s="117"/>
      <c r="BE128" s="68"/>
      <c r="BF128" s="69"/>
      <c r="BG128" s="70"/>
      <c r="BH128" s="70"/>
      <c r="BI128" s="71"/>
      <c r="BJ128" s="116"/>
      <c r="BK128" s="117"/>
      <c r="BL128" s="68"/>
      <c r="BM128" s="87">
        <f t="shared" si="59"/>
        <v>3</v>
      </c>
      <c r="BN128" s="88">
        <f t="shared" si="60"/>
        <v>2</v>
      </c>
      <c r="BO128" s="88">
        <f t="shared" si="61"/>
        <v>45</v>
      </c>
      <c r="BP128" s="88">
        <f t="shared" si="62"/>
        <v>3</v>
      </c>
      <c r="BQ128" s="88">
        <f t="shared" si="63"/>
        <v>0</v>
      </c>
      <c r="BR128" s="194">
        <f t="shared" si="64"/>
        <v>1.7999999999999998</v>
      </c>
      <c r="BS128" s="195">
        <f t="shared" si="65"/>
        <v>1.2000000000000002</v>
      </c>
    </row>
    <row r="129" spans="1:71" s="118" customFormat="1" ht="16.5" customHeight="1">
      <c r="A129" s="87">
        <v>10</v>
      </c>
      <c r="B129" s="174" t="s">
        <v>190</v>
      </c>
      <c r="C129" s="153" t="s">
        <v>191</v>
      </c>
      <c r="D129" s="70" t="s">
        <v>9</v>
      </c>
      <c r="E129" s="70" t="s">
        <v>10</v>
      </c>
      <c r="F129" s="70" t="s">
        <v>9</v>
      </c>
      <c r="G129" s="132" t="s">
        <v>9</v>
      </c>
      <c r="H129" s="162">
        <f t="shared" si="53"/>
        <v>45</v>
      </c>
      <c r="I129" s="76">
        <f t="shared" si="54"/>
        <v>0</v>
      </c>
      <c r="J129" s="76">
        <f t="shared" si="55"/>
        <v>45</v>
      </c>
      <c r="K129" s="76">
        <f t="shared" si="56"/>
        <v>0</v>
      </c>
      <c r="L129" s="84">
        <f t="shared" si="57"/>
        <v>0</v>
      </c>
      <c r="M129" s="83">
        <f t="shared" si="58"/>
        <v>30</v>
      </c>
      <c r="N129" s="161">
        <f t="shared" si="66"/>
        <v>3</v>
      </c>
      <c r="O129" s="117">
        <v>3</v>
      </c>
      <c r="P129" s="166"/>
      <c r="Q129" s="70"/>
      <c r="R129" s="70"/>
      <c r="S129" s="132"/>
      <c r="T129" s="167"/>
      <c r="U129" s="117"/>
      <c r="V129" s="68"/>
      <c r="W129" s="69"/>
      <c r="X129" s="70"/>
      <c r="Y129" s="70"/>
      <c r="Z129" s="71"/>
      <c r="AA129" s="116"/>
      <c r="AB129" s="117"/>
      <c r="AC129" s="68"/>
      <c r="AD129" s="69"/>
      <c r="AE129" s="70"/>
      <c r="AF129" s="70"/>
      <c r="AG129" s="71"/>
      <c r="AH129" s="116"/>
      <c r="AI129" s="117"/>
      <c r="AJ129" s="68"/>
      <c r="AK129" s="69"/>
      <c r="AL129" s="70"/>
      <c r="AM129" s="70"/>
      <c r="AN129" s="71"/>
      <c r="AO129" s="116"/>
      <c r="AP129" s="117"/>
      <c r="AQ129" s="68"/>
      <c r="AR129" s="69"/>
      <c r="AS129" s="70">
        <v>45</v>
      </c>
      <c r="AT129" s="70"/>
      <c r="AU129" s="71"/>
      <c r="AV129" s="116">
        <v>30</v>
      </c>
      <c r="AW129" s="117">
        <v>3</v>
      </c>
      <c r="AX129" s="68" t="s">
        <v>5</v>
      </c>
      <c r="AY129" s="69"/>
      <c r="AZ129" s="70"/>
      <c r="BA129" s="70"/>
      <c r="BB129" s="71"/>
      <c r="BC129" s="116"/>
      <c r="BD129" s="117"/>
      <c r="BE129" s="68"/>
      <c r="BF129" s="69"/>
      <c r="BG129" s="70"/>
      <c r="BH129" s="70"/>
      <c r="BI129" s="71"/>
      <c r="BJ129" s="116"/>
      <c r="BK129" s="117"/>
      <c r="BL129" s="68"/>
      <c r="BM129" s="87">
        <f t="shared" si="59"/>
        <v>3</v>
      </c>
      <c r="BN129" s="88">
        <f t="shared" si="60"/>
        <v>3</v>
      </c>
      <c r="BO129" s="88">
        <f t="shared" si="61"/>
        <v>45</v>
      </c>
      <c r="BP129" s="88">
        <f t="shared" si="62"/>
        <v>3</v>
      </c>
      <c r="BQ129" s="88">
        <f t="shared" si="63"/>
        <v>0</v>
      </c>
      <c r="BR129" s="194">
        <f t="shared" si="64"/>
        <v>1.7999999999999998</v>
      </c>
      <c r="BS129" s="195">
        <f t="shared" si="65"/>
        <v>1.2000000000000002</v>
      </c>
    </row>
    <row r="130" spans="1:71" s="118" customFormat="1" ht="16.5" customHeight="1">
      <c r="A130" s="87">
        <v>11</v>
      </c>
      <c r="B130" s="156" t="s">
        <v>192</v>
      </c>
      <c r="C130" s="155" t="s">
        <v>193</v>
      </c>
      <c r="D130" s="70" t="s">
        <v>9</v>
      </c>
      <c r="E130" s="70" t="s">
        <v>10</v>
      </c>
      <c r="F130" s="70" t="s">
        <v>9</v>
      </c>
      <c r="G130" s="132" t="s">
        <v>9</v>
      </c>
      <c r="H130" s="162">
        <f t="shared" si="53"/>
        <v>30</v>
      </c>
      <c r="I130" s="76">
        <f t="shared" si="54"/>
        <v>0</v>
      </c>
      <c r="J130" s="76">
        <f t="shared" si="55"/>
        <v>30</v>
      </c>
      <c r="K130" s="76">
        <f t="shared" si="56"/>
        <v>0</v>
      </c>
      <c r="L130" s="84">
        <f t="shared" si="57"/>
        <v>0</v>
      </c>
      <c r="M130" s="83">
        <f t="shared" si="58"/>
        <v>20</v>
      </c>
      <c r="N130" s="161">
        <f t="shared" si="66"/>
        <v>2</v>
      </c>
      <c r="O130" s="117">
        <v>2</v>
      </c>
      <c r="P130" s="166"/>
      <c r="Q130" s="70"/>
      <c r="R130" s="70"/>
      <c r="S130" s="132"/>
      <c r="T130" s="167"/>
      <c r="U130" s="117"/>
      <c r="V130" s="68"/>
      <c r="W130" s="69"/>
      <c r="X130" s="70"/>
      <c r="Y130" s="70"/>
      <c r="Z130" s="71"/>
      <c r="AA130" s="116"/>
      <c r="AB130" s="117"/>
      <c r="AC130" s="68"/>
      <c r="AD130" s="69"/>
      <c r="AE130" s="70"/>
      <c r="AF130" s="70"/>
      <c r="AG130" s="71"/>
      <c r="AH130" s="116"/>
      <c r="AI130" s="117"/>
      <c r="AJ130" s="68"/>
      <c r="AK130" s="69"/>
      <c r="AL130" s="70"/>
      <c r="AM130" s="70"/>
      <c r="AN130" s="71"/>
      <c r="AO130" s="116"/>
      <c r="AP130" s="117"/>
      <c r="AQ130" s="68"/>
      <c r="AR130" s="69"/>
      <c r="AS130" s="70">
        <v>30</v>
      </c>
      <c r="AT130" s="70"/>
      <c r="AU130" s="71"/>
      <c r="AV130" s="116">
        <v>20</v>
      </c>
      <c r="AW130" s="117">
        <v>2</v>
      </c>
      <c r="AX130" s="68" t="s">
        <v>5</v>
      </c>
      <c r="AY130" s="69"/>
      <c r="AZ130" s="70"/>
      <c r="BA130" s="70"/>
      <c r="BB130" s="71"/>
      <c r="BC130" s="116"/>
      <c r="BD130" s="117"/>
      <c r="BE130" s="68"/>
      <c r="BF130" s="69"/>
      <c r="BG130" s="70"/>
      <c r="BH130" s="70"/>
      <c r="BI130" s="71"/>
      <c r="BJ130" s="116"/>
      <c r="BK130" s="117"/>
      <c r="BL130" s="68"/>
      <c r="BM130" s="87">
        <f t="shared" si="59"/>
        <v>2</v>
      </c>
      <c r="BN130" s="88">
        <f t="shared" si="60"/>
        <v>2</v>
      </c>
      <c r="BO130" s="88">
        <f t="shared" si="61"/>
        <v>30</v>
      </c>
      <c r="BP130" s="88">
        <f t="shared" si="62"/>
        <v>2</v>
      </c>
      <c r="BQ130" s="88">
        <f t="shared" si="63"/>
        <v>0</v>
      </c>
      <c r="BR130" s="194">
        <f t="shared" si="64"/>
        <v>1.2</v>
      </c>
      <c r="BS130" s="195">
        <f t="shared" si="65"/>
        <v>0.8</v>
      </c>
    </row>
    <row r="131" spans="1:71" s="118" customFormat="1" ht="16.5" customHeight="1">
      <c r="A131" s="87">
        <v>12</v>
      </c>
      <c r="B131" s="155" t="s">
        <v>194</v>
      </c>
      <c r="C131" s="155" t="s">
        <v>195</v>
      </c>
      <c r="D131" s="70" t="s">
        <v>9</v>
      </c>
      <c r="E131" s="70" t="s">
        <v>10</v>
      </c>
      <c r="F131" s="70" t="s">
        <v>9</v>
      </c>
      <c r="G131" s="132" t="s">
        <v>9</v>
      </c>
      <c r="H131" s="162">
        <f aca="true" t="shared" si="67" ref="H131:H144">I131+J131+K131+L131</f>
        <v>30</v>
      </c>
      <c r="I131" s="76">
        <f t="shared" si="54"/>
        <v>0</v>
      </c>
      <c r="J131" s="76">
        <f t="shared" si="55"/>
        <v>30</v>
      </c>
      <c r="K131" s="76">
        <f t="shared" si="56"/>
        <v>0</v>
      </c>
      <c r="L131" s="84">
        <f t="shared" si="57"/>
        <v>0</v>
      </c>
      <c r="M131" s="83">
        <f t="shared" si="58"/>
        <v>20</v>
      </c>
      <c r="N131" s="161">
        <f t="shared" si="66"/>
        <v>2</v>
      </c>
      <c r="O131" s="117">
        <v>2</v>
      </c>
      <c r="P131" s="166"/>
      <c r="Q131" s="70"/>
      <c r="R131" s="70"/>
      <c r="S131" s="132"/>
      <c r="T131" s="167"/>
      <c r="U131" s="117"/>
      <c r="V131" s="68"/>
      <c r="W131" s="69"/>
      <c r="X131" s="70"/>
      <c r="Y131" s="70"/>
      <c r="Z131" s="71"/>
      <c r="AA131" s="116"/>
      <c r="AB131" s="117"/>
      <c r="AC131" s="68"/>
      <c r="AD131" s="69"/>
      <c r="AE131" s="70"/>
      <c r="AF131" s="70"/>
      <c r="AG131" s="71"/>
      <c r="AH131" s="116"/>
      <c r="AI131" s="117"/>
      <c r="AJ131" s="68"/>
      <c r="AK131" s="69"/>
      <c r="AL131" s="70"/>
      <c r="AM131" s="70"/>
      <c r="AN131" s="71"/>
      <c r="AO131" s="116"/>
      <c r="AP131" s="117"/>
      <c r="AQ131" s="68"/>
      <c r="AR131" s="69"/>
      <c r="AS131" s="70">
        <v>30</v>
      </c>
      <c r="AT131" s="70"/>
      <c r="AU131" s="71"/>
      <c r="AV131" s="116">
        <v>20</v>
      </c>
      <c r="AW131" s="117">
        <v>2</v>
      </c>
      <c r="AX131" s="68" t="s">
        <v>5</v>
      </c>
      <c r="AY131" s="69"/>
      <c r="AZ131" s="70"/>
      <c r="BA131" s="70"/>
      <c r="BB131" s="71"/>
      <c r="BC131" s="116"/>
      <c r="BD131" s="117"/>
      <c r="BE131" s="68"/>
      <c r="BF131" s="69"/>
      <c r="BG131" s="70"/>
      <c r="BH131" s="70"/>
      <c r="BI131" s="71"/>
      <c r="BJ131" s="116"/>
      <c r="BK131" s="117"/>
      <c r="BL131" s="68"/>
      <c r="BM131" s="87">
        <f t="shared" si="59"/>
        <v>2</v>
      </c>
      <c r="BN131" s="88">
        <f t="shared" si="60"/>
        <v>2</v>
      </c>
      <c r="BO131" s="88">
        <f t="shared" si="61"/>
        <v>30</v>
      </c>
      <c r="BP131" s="88">
        <f t="shared" si="62"/>
        <v>2</v>
      </c>
      <c r="BQ131" s="88">
        <f t="shared" si="63"/>
        <v>0</v>
      </c>
      <c r="BR131" s="194">
        <f t="shared" si="64"/>
        <v>1.2</v>
      </c>
      <c r="BS131" s="195">
        <f t="shared" si="65"/>
        <v>0.8</v>
      </c>
    </row>
    <row r="132" spans="1:71" s="118" customFormat="1" ht="16.5" customHeight="1">
      <c r="A132" s="87">
        <v>13</v>
      </c>
      <c r="B132" s="155" t="s">
        <v>196</v>
      </c>
      <c r="C132" s="155" t="s">
        <v>197</v>
      </c>
      <c r="D132" s="70" t="s">
        <v>9</v>
      </c>
      <c r="E132" s="70" t="s">
        <v>10</v>
      </c>
      <c r="F132" s="70" t="s">
        <v>9</v>
      </c>
      <c r="G132" s="132" t="s">
        <v>9</v>
      </c>
      <c r="H132" s="162">
        <f t="shared" si="67"/>
        <v>30</v>
      </c>
      <c r="I132" s="76">
        <f t="shared" si="54"/>
        <v>15</v>
      </c>
      <c r="J132" s="76">
        <f t="shared" si="55"/>
        <v>15</v>
      </c>
      <c r="K132" s="76">
        <f t="shared" si="56"/>
        <v>0</v>
      </c>
      <c r="L132" s="84">
        <f t="shared" si="57"/>
        <v>0</v>
      </c>
      <c r="M132" s="83">
        <f t="shared" si="58"/>
        <v>20</v>
      </c>
      <c r="N132" s="161">
        <f t="shared" si="66"/>
        <v>2</v>
      </c>
      <c r="O132" s="117">
        <v>1</v>
      </c>
      <c r="P132" s="166"/>
      <c r="Q132" s="70"/>
      <c r="R132" s="70"/>
      <c r="S132" s="132"/>
      <c r="T132" s="167"/>
      <c r="U132" s="117"/>
      <c r="V132" s="68"/>
      <c r="W132" s="69"/>
      <c r="X132" s="70"/>
      <c r="Y132" s="70"/>
      <c r="Z132" s="71"/>
      <c r="AA132" s="116"/>
      <c r="AB132" s="117"/>
      <c r="AC132" s="68"/>
      <c r="AD132" s="69"/>
      <c r="AE132" s="70"/>
      <c r="AF132" s="70"/>
      <c r="AG132" s="71"/>
      <c r="AH132" s="116"/>
      <c r="AI132" s="117"/>
      <c r="AJ132" s="68"/>
      <c r="AK132" s="69"/>
      <c r="AL132" s="70"/>
      <c r="AM132" s="70"/>
      <c r="AN132" s="71"/>
      <c r="AO132" s="116"/>
      <c r="AP132" s="117"/>
      <c r="AQ132" s="68"/>
      <c r="AR132" s="69">
        <v>15</v>
      </c>
      <c r="AS132" s="70">
        <v>15</v>
      </c>
      <c r="AT132" s="70"/>
      <c r="AU132" s="71"/>
      <c r="AV132" s="116">
        <v>20</v>
      </c>
      <c r="AW132" s="117">
        <v>2</v>
      </c>
      <c r="AX132" s="68" t="s">
        <v>5</v>
      </c>
      <c r="AY132" s="69"/>
      <c r="AZ132" s="70"/>
      <c r="BA132" s="70"/>
      <c r="BB132" s="71"/>
      <c r="BC132" s="116"/>
      <c r="BD132" s="117"/>
      <c r="BE132" s="68"/>
      <c r="BF132" s="69"/>
      <c r="BG132" s="70"/>
      <c r="BH132" s="70"/>
      <c r="BI132" s="71"/>
      <c r="BJ132" s="116"/>
      <c r="BK132" s="117"/>
      <c r="BL132" s="68"/>
      <c r="BM132" s="87">
        <f t="shared" si="59"/>
        <v>2</v>
      </c>
      <c r="BN132" s="88">
        <f t="shared" si="60"/>
        <v>1</v>
      </c>
      <c r="BO132" s="88">
        <f t="shared" si="61"/>
        <v>15</v>
      </c>
      <c r="BP132" s="88">
        <f t="shared" si="62"/>
        <v>2</v>
      </c>
      <c r="BQ132" s="88">
        <f t="shared" si="63"/>
        <v>0</v>
      </c>
      <c r="BR132" s="194">
        <f t="shared" si="64"/>
        <v>1.2</v>
      </c>
      <c r="BS132" s="195">
        <f t="shared" si="65"/>
        <v>0.8</v>
      </c>
    </row>
    <row r="133" spans="1:71" s="118" customFormat="1" ht="16.5" customHeight="1">
      <c r="A133" s="87">
        <v>14</v>
      </c>
      <c r="B133" s="155" t="s">
        <v>198</v>
      </c>
      <c r="C133" s="155" t="s">
        <v>199</v>
      </c>
      <c r="D133" s="70" t="s">
        <v>9</v>
      </c>
      <c r="E133" s="70" t="s">
        <v>10</v>
      </c>
      <c r="F133" s="70" t="s">
        <v>9</v>
      </c>
      <c r="G133" s="132" t="s">
        <v>9</v>
      </c>
      <c r="H133" s="162">
        <f t="shared" si="67"/>
        <v>30</v>
      </c>
      <c r="I133" s="76">
        <f t="shared" si="54"/>
        <v>0</v>
      </c>
      <c r="J133" s="76">
        <f t="shared" si="55"/>
        <v>30</v>
      </c>
      <c r="K133" s="76">
        <f t="shared" si="56"/>
        <v>0</v>
      </c>
      <c r="L133" s="84">
        <f t="shared" si="57"/>
        <v>0</v>
      </c>
      <c r="M133" s="83">
        <f t="shared" si="58"/>
        <v>20</v>
      </c>
      <c r="N133" s="161">
        <f t="shared" si="66"/>
        <v>2</v>
      </c>
      <c r="O133" s="117">
        <v>2</v>
      </c>
      <c r="P133" s="166"/>
      <c r="Q133" s="70"/>
      <c r="R133" s="70"/>
      <c r="S133" s="132"/>
      <c r="T133" s="167"/>
      <c r="U133" s="117"/>
      <c r="V133" s="68"/>
      <c r="W133" s="69"/>
      <c r="X133" s="70"/>
      <c r="Y133" s="70"/>
      <c r="Z133" s="71"/>
      <c r="AA133" s="116"/>
      <c r="AB133" s="117"/>
      <c r="AC133" s="68"/>
      <c r="AD133" s="69"/>
      <c r="AE133" s="70"/>
      <c r="AF133" s="70"/>
      <c r="AG133" s="71"/>
      <c r="AH133" s="116"/>
      <c r="AI133" s="117"/>
      <c r="AJ133" s="68"/>
      <c r="AK133" s="69"/>
      <c r="AL133" s="70"/>
      <c r="AM133" s="70"/>
      <c r="AN133" s="71"/>
      <c r="AO133" s="116"/>
      <c r="AP133" s="117"/>
      <c r="AQ133" s="68"/>
      <c r="AR133" s="69"/>
      <c r="AS133" s="70"/>
      <c r="AT133" s="70"/>
      <c r="AU133" s="71"/>
      <c r="AV133" s="116"/>
      <c r="AW133" s="117"/>
      <c r="AX133" s="68"/>
      <c r="AY133" s="70"/>
      <c r="AZ133" s="70">
        <v>30</v>
      </c>
      <c r="BA133" s="70"/>
      <c r="BB133" s="71"/>
      <c r="BC133" s="116">
        <v>20</v>
      </c>
      <c r="BD133" s="117">
        <v>2</v>
      </c>
      <c r="BE133" s="68" t="s">
        <v>5</v>
      </c>
      <c r="BF133" s="69"/>
      <c r="BG133" s="70"/>
      <c r="BH133" s="70"/>
      <c r="BI133" s="71"/>
      <c r="BJ133" s="116"/>
      <c r="BK133" s="117"/>
      <c r="BL133" s="68"/>
      <c r="BM133" s="87">
        <f t="shared" si="59"/>
        <v>2</v>
      </c>
      <c r="BN133" s="88">
        <f t="shared" si="60"/>
        <v>2</v>
      </c>
      <c r="BO133" s="88">
        <f t="shared" si="61"/>
        <v>30</v>
      </c>
      <c r="BP133" s="88">
        <f t="shared" si="62"/>
        <v>2</v>
      </c>
      <c r="BQ133" s="88">
        <f t="shared" si="63"/>
        <v>0</v>
      </c>
      <c r="BR133" s="194">
        <f t="shared" si="64"/>
        <v>1.2</v>
      </c>
      <c r="BS133" s="195">
        <f t="shared" si="65"/>
        <v>0.8</v>
      </c>
    </row>
    <row r="134" spans="1:71" s="118" customFormat="1" ht="16.5" customHeight="1">
      <c r="A134" s="87">
        <v>15</v>
      </c>
      <c r="B134" s="208"/>
      <c r="C134" s="175"/>
      <c r="D134" s="70"/>
      <c r="E134" s="70"/>
      <c r="F134" s="70"/>
      <c r="G134" s="132"/>
      <c r="H134" s="162">
        <f t="shared" si="67"/>
        <v>0</v>
      </c>
      <c r="I134" s="76">
        <f t="shared" si="54"/>
        <v>0</v>
      </c>
      <c r="J134" s="76">
        <f t="shared" si="55"/>
        <v>0</v>
      </c>
      <c r="K134" s="76">
        <f t="shared" si="56"/>
        <v>0</v>
      </c>
      <c r="L134" s="84">
        <f t="shared" si="57"/>
        <v>0</v>
      </c>
      <c r="M134" s="83">
        <f t="shared" si="58"/>
        <v>0</v>
      </c>
      <c r="N134" s="161">
        <f t="shared" si="66"/>
        <v>0</v>
      </c>
      <c r="O134" s="117"/>
      <c r="P134" s="166"/>
      <c r="Q134" s="70"/>
      <c r="R134" s="70"/>
      <c r="S134" s="132"/>
      <c r="T134" s="167"/>
      <c r="U134" s="117"/>
      <c r="V134" s="68"/>
      <c r="W134" s="69"/>
      <c r="X134" s="70"/>
      <c r="Y134" s="70"/>
      <c r="Z134" s="71"/>
      <c r="AA134" s="116"/>
      <c r="AB134" s="117"/>
      <c r="AC134" s="68"/>
      <c r="AD134" s="69"/>
      <c r="AE134" s="70"/>
      <c r="AF134" s="70"/>
      <c r="AG134" s="71"/>
      <c r="AH134" s="116"/>
      <c r="AI134" s="117"/>
      <c r="AJ134" s="68"/>
      <c r="AK134" s="69"/>
      <c r="AL134" s="70"/>
      <c r="AM134" s="70"/>
      <c r="AN134" s="71"/>
      <c r="AO134" s="116"/>
      <c r="AP134" s="117"/>
      <c r="AQ134" s="68"/>
      <c r="AR134" s="69"/>
      <c r="AS134" s="70"/>
      <c r="AT134" s="70"/>
      <c r="AU134" s="71"/>
      <c r="AV134" s="116"/>
      <c r="AW134" s="117"/>
      <c r="AX134" s="68"/>
      <c r="AY134" s="70"/>
      <c r="AZ134" s="70"/>
      <c r="BA134" s="70"/>
      <c r="BB134" s="71"/>
      <c r="BC134" s="116"/>
      <c r="BD134" s="117"/>
      <c r="BE134" s="68"/>
      <c r="BF134" s="69"/>
      <c r="BG134" s="70"/>
      <c r="BH134" s="70"/>
      <c r="BI134" s="71"/>
      <c r="BJ134" s="116"/>
      <c r="BK134" s="117"/>
      <c r="BL134" s="68"/>
      <c r="BM134" s="87">
        <f t="shared" si="59"/>
        <v>0</v>
      </c>
      <c r="BN134" s="88">
        <f t="shared" si="60"/>
        <v>0</v>
      </c>
      <c r="BO134" s="88">
        <f t="shared" si="61"/>
        <v>0</v>
      </c>
      <c r="BP134" s="88">
        <f t="shared" si="62"/>
        <v>0</v>
      </c>
      <c r="BQ134" s="88">
        <f t="shared" si="63"/>
        <v>0</v>
      </c>
      <c r="BR134" s="194">
        <f t="shared" si="64"/>
        <v>0</v>
      </c>
      <c r="BS134" s="195">
        <f t="shared" si="65"/>
        <v>0</v>
      </c>
    </row>
    <row r="135" spans="1:71" s="118" customFormat="1" ht="14.25">
      <c r="A135" s="87">
        <v>16</v>
      </c>
      <c r="B135" s="131"/>
      <c r="C135" s="131"/>
      <c r="D135" s="70"/>
      <c r="E135" s="70"/>
      <c r="F135" s="70"/>
      <c r="G135" s="132"/>
      <c r="H135" s="162">
        <f t="shared" si="67"/>
        <v>0</v>
      </c>
      <c r="I135" s="76">
        <f t="shared" si="54"/>
        <v>0</v>
      </c>
      <c r="J135" s="76">
        <f t="shared" si="55"/>
        <v>0</v>
      </c>
      <c r="K135" s="76">
        <f t="shared" si="56"/>
        <v>0</v>
      </c>
      <c r="L135" s="84">
        <f t="shared" si="57"/>
        <v>0</v>
      </c>
      <c r="M135" s="83">
        <f t="shared" si="58"/>
        <v>0</v>
      </c>
      <c r="N135" s="161">
        <f t="shared" si="66"/>
        <v>0</v>
      </c>
      <c r="O135" s="117"/>
      <c r="P135" s="166"/>
      <c r="Q135" s="70"/>
      <c r="R135" s="70"/>
      <c r="S135" s="132"/>
      <c r="T135" s="167"/>
      <c r="U135" s="117"/>
      <c r="V135" s="68"/>
      <c r="W135" s="69"/>
      <c r="X135" s="70"/>
      <c r="Y135" s="70"/>
      <c r="Z135" s="71"/>
      <c r="AA135" s="116"/>
      <c r="AB135" s="117"/>
      <c r="AC135" s="68"/>
      <c r="AD135" s="69"/>
      <c r="AE135" s="70"/>
      <c r="AF135" s="70"/>
      <c r="AG135" s="71"/>
      <c r="AH135" s="116"/>
      <c r="AI135" s="117"/>
      <c r="AJ135" s="68"/>
      <c r="AK135" s="69"/>
      <c r="AL135" s="70"/>
      <c r="AM135" s="70"/>
      <c r="AN135" s="71"/>
      <c r="AO135" s="116"/>
      <c r="AP135" s="117"/>
      <c r="AQ135" s="68"/>
      <c r="AR135" s="69"/>
      <c r="AS135" s="70"/>
      <c r="AT135" s="70"/>
      <c r="AU135" s="71"/>
      <c r="AV135" s="116"/>
      <c r="AW135" s="117"/>
      <c r="AX135" s="68"/>
      <c r="AY135" s="69"/>
      <c r="AZ135" s="70"/>
      <c r="BA135" s="70"/>
      <c r="BB135" s="71"/>
      <c r="BC135" s="116"/>
      <c r="BD135" s="117"/>
      <c r="BE135" s="68"/>
      <c r="BF135" s="69"/>
      <c r="BG135" s="70"/>
      <c r="BH135" s="70"/>
      <c r="BI135" s="71"/>
      <c r="BJ135" s="116"/>
      <c r="BK135" s="117"/>
      <c r="BL135" s="68"/>
      <c r="BM135" s="87">
        <f t="shared" si="59"/>
        <v>0</v>
      </c>
      <c r="BN135" s="88">
        <f t="shared" si="60"/>
        <v>0</v>
      </c>
      <c r="BO135" s="88">
        <f t="shared" si="61"/>
        <v>0</v>
      </c>
      <c r="BP135" s="88">
        <f t="shared" si="62"/>
        <v>0</v>
      </c>
      <c r="BQ135" s="88">
        <f t="shared" si="63"/>
        <v>0</v>
      </c>
      <c r="BR135" s="194">
        <f t="shared" si="64"/>
        <v>0</v>
      </c>
      <c r="BS135" s="195">
        <f t="shared" si="65"/>
        <v>0</v>
      </c>
    </row>
    <row r="136" spans="1:71" s="118" customFormat="1" ht="14.25">
      <c r="A136" s="87">
        <v>17</v>
      </c>
      <c r="B136" s="131"/>
      <c r="C136" s="131"/>
      <c r="D136" s="70"/>
      <c r="E136" s="70"/>
      <c r="F136" s="70"/>
      <c r="G136" s="132"/>
      <c r="H136" s="162">
        <f t="shared" si="67"/>
        <v>0</v>
      </c>
      <c r="I136" s="76">
        <f t="shared" si="54"/>
        <v>0</v>
      </c>
      <c r="J136" s="76">
        <f t="shared" si="55"/>
        <v>0</v>
      </c>
      <c r="K136" s="76">
        <f t="shared" si="56"/>
        <v>0</v>
      </c>
      <c r="L136" s="84">
        <f t="shared" si="57"/>
        <v>0</v>
      </c>
      <c r="M136" s="83">
        <f t="shared" si="58"/>
        <v>0</v>
      </c>
      <c r="N136" s="161">
        <f t="shared" si="66"/>
        <v>0</v>
      </c>
      <c r="O136" s="117"/>
      <c r="P136" s="166"/>
      <c r="Q136" s="70"/>
      <c r="R136" s="70"/>
      <c r="S136" s="132"/>
      <c r="T136" s="167"/>
      <c r="U136" s="117"/>
      <c r="V136" s="68"/>
      <c r="W136" s="69"/>
      <c r="X136" s="70"/>
      <c r="Y136" s="70"/>
      <c r="Z136" s="71"/>
      <c r="AA136" s="116"/>
      <c r="AB136" s="117"/>
      <c r="AC136" s="68"/>
      <c r="AD136" s="69"/>
      <c r="AE136" s="70"/>
      <c r="AF136" s="70"/>
      <c r="AG136" s="71"/>
      <c r="AH136" s="116"/>
      <c r="AI136" s="117"/>
      <c r="AJ136" s="68"/>
      <c r="AK136" s="69"/>
      <c r="AL136" s="70"/>
      <c r="AM136" s="70"/>
      <c r="AN136" s="71"/>
      <c r="AO136" s="116"/>
      <c r="AP136" s="117"/>
      <c r="AQ136" s="68"/>
      <c r="AR136" s="69"/>
      <c r="AS136" s="70"/>
      <c r="AT136" s="70"/>
      <c r="AU136" s="71"/>
      <c r="AV136" s="116"/>
      <c r="AW136" s="117"/>
      <c r="AX136" s="68"/>
      <c r="AY136" s="69"/>
      <c r="AZ136" s="70"/>
      <c r="BA136" s="70"/>
      <c r="BB136" s="71"/>
      <c r="BC136" s="116"/>
      <c r="BD136" s="117"/>
      <c r="BE136" s="68"/>
      <c r="BF136" s="69"/>
      <c r="BG136" s="70"/>
      <c r="BH136" s="70"/>
      <c r="BI136" s="71"/>
      <c r="BJ136" s="116"/>
      <c r="BK136" s="117"/>
      <c r="BL136" s="68"/>
      <c r="BM136" s="87">
        <f t="shared" si="59"/>
        <v>0</v>
      </c>
      <c r="BN136" s="88">
        <f t="shared" si="60"/>
        <v>0</v>
      </c>
      <c r="BO136" s="88">
        <f t="shared" si="61"/>
        <v>0</v>
      </c>
      <c r="BP136" s="88">
        <f t="shared" si="62"/>
        <v>0</v>
      </c>
      <c r="BQ136" s="88">
        <f t="shared" si="63"/>
        <v>0</v>
      </c>
      <c r="BR136" s="194">
        <f t="shared" si="64"/>
        <v>0</v>
      </c>
      <c r="BS136" s="195">
        <f t="shared" si="65"/>
        <v>0</v>
      </c>
    </row>
    <row r="137" spans="1:71" s="118" customFormat="1" ht="14.25">
      <c r="A137" s="87">
        <v>18</v>
      </c>
      <c r="B137" s="131"/>
      <c r="C137" s="131"/>
      <c r="D137" s="70"/>
      <c r="E137" s="70"/>
      <c r="F137" s="70"/>
      <c r="G137" s="132"/>
      <c r="H137" s="162">
        <f t="shared" si="67"/>
        <v>0</v>
      </c>
      <c r="I137" s="76">
        <f t="shared" si="54"/>
        <v>0</v>
      </c>
      <c r="J137" s="76">
        <f t="shared" si="55"/>
        <v>0</v>
      </c>
      <c r="K137" s="76">
        <f t="shared" si="56"/>
        <v>0</v>
      </c>
      <c r="L137" s="84">
        <f t="shared" si="57"/>
        <v>0</v>
      </c>
      <c r="M137" s="83">
        <f t="shared" si="58"/>
        <v>0</v>
      </c>
      <c r="N137" s="161">
        <f t="shared" si="66"/>
        <v>0</v>
      </c>
      <c r="O137" s="117"/>
      <c r="P137" s="166"/>
      <c r="Q137" s="70"/>
      <c r="R137" s="70"/>
      <c r="S137" s="132"/>
      <c r="T137" s="167"/>
      <c r="U137" s="117"/>
      <c r="V137" s="68"/>
      <c r="W137" s="69"/>
      <c r="X137" s="70"/>
      <c r="Y137" s="70"/>
      <c r="Z137" s="71"/>
      <c r="AA137" s="116"/>
      <c r="AB137" s="117"/>
      <c r="AC137" s="68"/>
      <c r="AD137" s="69"/>
      <c r="AE137" s="70"/>
      <c r="AF137" s="70"/>
      <c r="AG137" s="71"/>
      <c r="AH137" s="116"/>
      <c r="AI137" s="117"/>
      <c r="AJ137" s="68"/>
      <c r="AK137" s="69"/>
      <c r="AL137" s="70"/>
      <c r="AM137" s="70"/>
      <c r="AN137" s="71"/>
      <c r="AO137" s="116"/>
      <c r="AP137" s="117"/>
      <c r="AQ137" s="68"/>
      <c r="AR137" s="69"/>
      <c r="AS137" s="70"/>
      <c r="AT137" s="70"/>
      <c r="AU137" s="71"/>
      <c r="AV137" s="116"/>
      <c r="AW137" s="117"/>
      <c r="AX137" s="68"/>
      <c r="AY137" s="69"/>
      <c r="AZ137" s="70"/>
      <c r="BA137" s="70"/>
      <c r="BB137" s="71"/>
      <c r="BC137" s="116"/>
      <c r="BD137" s="117"/>
      <c r="BE137" s="68"/>
      <c r="BF137" s="69"/>
      <c r="BG137" s="70"/>
      <c r="BH137" s="70"/>
      <c r="BI137" s="71"/>
      <c r="BJ137" s="116"/>
      <c r="BK137" s="117"/>
      <c r="BL137" s="68"/>
      <c r="BM137" s="87">
        <f t="shared" si="59"/>
        <v>0</v>
      </c>
      <c r="BN137" s="88">
        <f t="shared" si="60"/>
        <v>0</v>
      </c>
      <c r="BO137" s="88">
        <f t="shared" si="61"/>
        <v>0</v>
      </c>
      <c r="BP137" s="88">
        <f t="shared" si="62"/>
        <v>0</v>
      </c>
      <c r="BQ137" s="88">
        <f t="shared" si="63"/>
        <v>0</v>
      </c>
      <c r="BR137" s="194">
        <f t="shared" si="64"/>
        <v>0</v>
      </c>
      <c r="BS137" s="195">
        <f t="shared" si="65"/>
        <v>0</v>
      </c>
    </row>
    <row r="138" spans="1:71" s="118" customFormat="1" ht="14.25">
      <c r="A138" s="87">
        <v>19</v>
      </c>
      <c r="B138" s="131"/>
      <c r="C138" s="131"/>
      <c r="D138" s="70"/>
      <c r="E138" s="70"/>
      <c r="F138" s="70"/>
      <c r="G138" s="132"/>
      <c r="H138" s="162">
        <f t="shared" si="67"/>
        <v>0</v>
      </c>
      <c r="I138" s="76">
        <f t="shared" si="54"/>
        <v>0</v>
      </c>
      <c r="J138" s="76">
        <f t="shared" si="55"/>
        <v>0</v>
      </c>
      <c r="K138" s="76">
        <f t="shared" si="56"/>
        <v>0</v>
      </c>
      <c r="L138" s="84">
        <f t="shared" si="57"/>
        <v>0</v>
      </c>
      <c r="M138" s="83">
        <f t="shared" si="58"/>
        <v>0</v>
      </c>
      <c r="N138" s="161">
        <f t="shared" si="66"/>
        <v>0</v>
      </c>
      <c r="O138" s="117"/>
      <c r="P138" s="166"/>
      <c r="Q138" s="70"/>
      <c r="R138" s="70"/>
      <c r="S138" s="132"/>
      <c r="T138" s="167"/>
      <c r="U138" s="117"/>
      <c r="V138" s="68"/>
      <c r="W138" s="69"/>
      <c r="X138" s="70"/>
      <c r="Y138" s="70"/>
      <c r="Z138" s="71"/>
      <c r="AA138" s="116"/>
      <c r="AB138" s="117"/>
      <c r="AC138" s="68"/>
      <c r="AD138" s="69"/>
      <c r="AE138" s="70"/>
      <c r="AF138" s="70"/>
      <c r="AG138" s="71"/>
      <c r="AH138" s="116"/>
      <c r="AI138" s="117"/>
      <c r="AJ138" s="68"/>
      <c r="AK138" s="69"/>
      <c r="AL138" s="70"/>
      <c r="AM138" s="70"/>
      <c r="AN138" s="71"/>
      <c r="AO138" s="116"/>
      <c r="AP138" s="117"/>
      <c r="AQ138" s="68"/>
      <c r="AR138" s="69"/>
      <c r="AS138" s="70"/>
      <c r="AT138" s="70"/>
      <c r="AU138" s="71"/>
      <c r="AV138" s="116"/>
      <c r="AW138" s="117"/>
      <c r="AX138" s="68"/>
      <c r="AY138" s="69"/>
      <c r="AZ138" s="70"/>
      <c r="BA138" s="70"/>
      <c r="BB138" s="71"/>
      <c r="BC138" s="116"/>
      <c r="BD138" s="117"/>
      <c r="BE138" s="68"/>
      <c r="BF138" s="69"/>
      <c r="BG138" s="70"/>
      <c r="BH138" s="70"/>
      <c r="BI138" s="71"/>
      <c r="BJ138" s="116"/>
      <c r="BK138" s="117"/>
      <c r="BL138" s="68"/>
      <c r="BM138" s="87">
        <f t="shared" si="59"/>
        <v>0</v>
      </c>
      <c r="BN138" s="88">
        <f t="shared" si="60"/>
        <v>0</v>
      </c>
      <c r="BO138" s="88">
        <f t="shared" si="61"/>
        <v>0</v>
      </c>
      <c r="BP138" s="88">
        <f t="shared" si="62"/>
        <v>0</v>
      </c>
      <c r="BQ138" s="88">
        <f t="shared" si="63"/>
        <v>0</v>
      </c>
      <c r="BR138" s="194">
        <f t="shared" si="64"/>
        <v>0</v>
      </c>
      <c r="BS138" s="195">
        <f t="shared" si="65"/>
        <v>0</v>
      </c>
    </row>
    <row r="139" spans="1:71" s="118" customFormat="1" ht="14.25">
      <c r="A139" s="87">
        <v>20</v>
      </c>
      <c r="B139" s="131"/>
      <c r="C139" s="131"/>
      <c r="D139" s="70"/>
      <c r="E139" s="70"/>
      <c r="F139" s="70"/>
      <c r="G139" s="132"/>
      <c r="H139" s="162">
        <f t="shared" si="67"/>
        <v>0</v>
      </c>
      <c r="I139" s="76">
        <f t="shared" si="54"/>
        <v>0</v>
      </c>
      <c r="J139" s="76">
        <f t="shared" si="55"/>
        <v>0</v>
      </c>
      <c r="K139" s="76">
        <f t="shared" si="56"/>
        <v>0</v>
      </c>
      <c r="L139" s="84">
        <f t="shared" si="57"/>
        <v>0</v>
      </c>
      <c r="M139" s="83">
        <f t="shared" si="58"/>
        <v>0</v>
      </c>
      <c r="N139" s="161">
        <f t="shared" si="66"/>
        <v>0</v>
      </c>
      <c r="O139" s="117"/>
      <c r="P139" s="166"/>
      <c r="Q139" s="70"/>
      <c r="R139" s="70"/>
      <c r="S139" s="132"/>
      <c r="T139" s="167"/>
      <c r="U139" s="117"/>
      <c r="V139" s="68"/>
      <c r="W139" s="69"/>
      <c r="X139" s="70"/>
      <c r="Y139" s="70"/>
      <c r="Z139" s="71"/>
      <c r="AA139" s="116"/>
      <c r="AB139" s="117"/>
      <c r="AC139" s="68"/>
      <c r="AD139" s="69"/>
      <c r="AE139" s="70"/>
      <c r="AF139" s="70"/>
      <c r="AG139" s="71"/>
      <c r="AH139" s="116"/>
      <c r="AI139" s="117"/>
      <c r="AJ139" s="68"/>
      <c r="AK139" s="69"/>
      <c r="AL139" s="70"/>
      <c r="AM139" s="70"/>
      <c r="AN139" s="71"/>
      <c r="AO139" s="116"/>
      <c r="AP139" s="117"/>
      <c r="AQ139" s="68"/>
      <c r="AR139" s="69"/>
      <c r="AS139" s="70"/>
      <c r="AT139" s="70"/>
      <c r="AU139" s="71"/>
      <c r="AV139" s="116"/>
      <c r="AW139" s="117"/>
      <c r="AX139" s="68"/>
      <c r="AY139" s="69"/>
      <c r="AZ139" s="70"/>
      <c r="BA139" s="70"/>
      <c r="BB139" s="71"/>
      <c r="BC139" s="116"/>
      <c r="BD139" s="117"/>
      <c r="BE139" s="68"/>
      <c r="BF139" s="69"/>
      <c r="BG139" s="70"/>
      <c r="BH139" s="70"/>
      <c r="BI139" s="71"/>
      <c r="BJ139" s="116"/>
      <c r="BK139" s="117"/>
      <c r="BL139" s="68"/>
      <c r="BM139" s="87">
        <f t="shared" si="59"/>
        <v>0</v>
      </c>
      <c r="BN139" s="88">
        <f t="shared" si="60"/>
        <v>0</v>
      </c>
      <c r="BO139" s="88">
        <f t="shared" si="61"/>
        <v>0</v>
      </c>
      <c r="BP139" s="88">
        <f t="shared" si="62"/>
        <v>0</v>
      </c>
      <c r="BQ139" s="88">
        <f t="shared" si="63"/>
        <v>0</v>
      </c>
      <c r="BR139" s="194">
        <f t="shared" si="64"/>
        <v>0</v>
      </c>
      <c r="BS139" s="195">
        <f t="shared" si="65"/>
        <v>0</v>
      </c>
    </row>
    <row r="140" spans="1:71" s="118" customFormat="1" ht="14.25">
      <c r="A140" s="87">
        <v>21</v>
      </c>
      <c r="B140" s="131"/>
      <c r="C140" s="131"/>
      <c r="D140" s="70"/>
      <c r="E140" s="70"/>
      <c r="F140" s="70"/>
      <c r="G140" s="132"/>
      <c r="H140" s="162">
        <f t="shared" si="67"/>
        <v>0</v>
      </c>
      <c r="I140" s="76">
        <f t="shared" si="54"/>
        <v>0</v>
      </c>
      <c r="J140" s="76">
        <f t="shared" si="55"/>
        <v>0</v>
      </c>
      <c r="K140" s="76">
        <f t="shared" si="56"/>
        <v>0</v>
      </c>
      <c r="L140" s="84">
        <f t="shared" si="57"/>
        <v>0</v>
      </c>
      <c r="M140" s="83">
        <f t="shared" si="58"/>
        <v>0</v>
      </c>
      <c r="N140" s="161">
        <f t="shared" si="66"/>
        <v>0</v>
      </c>
      <c r="O140" s="117"/>
      <c r="P140" s="166"/>
      <c r="Q140" s="70"/>
      <c r="R140" s="70"/>
      <c r="S140" s="132"/>
      <c r="T140" s="167"/>
      <c r="U140" s="117"/>
      <c r="V140" s="68"/>
      <c r="W140" s="69"/>
      <c r="X140" s="70"/>
      <c r="Y140" s="70"/>
      <c r="Z140" s="71"/>
      <c r="AA140" s="116"/>
      <c r="AB140" s="117"/>
      <c r="AC140" s="68"/>
      <c r="AD140" s="69"/>
      <c r="AE140" s="70"/>
      <c r="AF140" s="70"/>
      <c r="AG140" s="71"/>
      <c r="AH140" s="116"/>
      <c r="AI140" s="117"/>
      <c r="AJ140" s="68"/>
      <c r="AK140" s="69"/>
      <c r="AL140" s="70"/>
      <c r="AM140" s="70"/>
      <c r="AN140" s="71"/>
      <c r="AO140" s="116"/>
      <c r="AP140" s="117"/>
      <c r="AQ140" s="68"/>
      <c r="AR140" s="69"/>
      <c r="AS140" s="70"/>
      <c r="AT140" s="70"/>
      <c r="AU140" s="71"/>
      <c r="AV140" s="116"/>
      <c r="AW140" s="117"/>
      <c r="AX140" s="68"/>
      <c r="AY140" s="69"/>
      <c r="AZ140" s="70"/>
      <c r="BA140" s="70"/>
      <c r="BB140" s="71"/>
      <c r="BC140" s="116"/>
      <c r="BD140" s="117"/>
      <c r="BE140" s="68"/>
      <c r="BF140" s="69"/>
      <c r="BG140" s="70"/>
      <c r="BH140" s="70"/>
      <c r="BI140" s="71"/>
      <c r="BJ140" s="116"/>
      <c r="BK140" s="117"/>
      <c r="BL140" s="68"/>
      <c r="BM140" s="87">
        <f t="shared" si="59"/>
        <v>0</v>
      </c>
      <c r="BN140" s="88">
        <f t="shared" si="60"/>
        <v>0</v>
      </c>
      <c r="BO140" s="88">
        <f t="shared" si="61"/>
        <v>0</v>
      </c>
      <c r="BP140" s="88">
        <f t="shared" si="62"/>
        <v>0</v>
      </c>
      <c r="BQ140" s="88">
        <f t="shared" si="63"/>
        <v>0</v>
      </c>
      <c r="BR140" s="194">
        <f t="shared" si="64"/>
        <v>0</v>
      </c>
      <c r="BS140" s="195">
        <f t="shared" si="65"/>
        <v>0</v>
      </c>
    </row>
    <row r="141" spans="1:71" s="118" customFormat="1" ht="14.25">
      <c r="A141" s="87">
        <v>22</v>
      </c>
      <c r="B141" s="131"/>
      <c r="C141" s="131"/>
      <c r="D141" s="70"/>
      <c r="E141" s="70"/>
      <c r="F141" s="70"/>
      <c r="G141" s="132"/>
      <c r="H141" s="162">
        <f t="shared" si="67"/>
        <v>0</v>
      </c>
      <c r="I141" s="76">
        <f t="shared" si="54"/>
        <v>0</v>
      </c>
      <c r="J141" s="76">
        <f t="shared" si="55"/>
        <v>0</v>
      </c>
      <c r="K141" s="76">
        <f t="shared" si="56"/>
        <v>0</v>
      </c>
      <c r="L141" s="84">
        <f t="shared" si="57"/>
        <v>0</v>
      </c>
      <c r="M141" s="83">
        <f t="shared" si="58"/>
        <v>0</v>
      </c>
      <c r="N141" s="161">
        <f t="shared" si="66"/>
        <v>0</v>
      </c>
      <c r="O141" s="117"/>
      <c r="P141" s="166"/>
      <c r="Q141" s="70"/>
      <c r="R141" s="70"/>
      <c r="S141" s="132"/>
      <c r="T141" s="167"/>
      <c r="U141" s="117"/>
      <c r="V141" s="68"/>
      <c r="W141" s="69"/>
      <c r="X141" s="70"/>
      <c r="Y141" s="70"/>
      <c r="Z141" s="71"/>
      <c r="AA141" s="116"/>
      <c r="AB141" s="117"/>
      <c r="AC141" s="68"/>
      <c r="AD141" s="69"/>
      <c r="AE141" s="70"/>
      <c r="AF141" s="70"/>
      <c r="AG141" s="71"/>
      <c r="AH141" s="116"/>
      <c r="AI141" s="117"/>
      <c r="AJ141" s="68"/>
      <c r="AK141" s="69"/>
      <c r="AL141" s="70"/>
      <c r="AM141" s="70"/>
      <c r="AN141" s="71"/>
      <c r="AO141" s="116"/>
      <c r="AP141" s="117"/>
      <c r="AQ141" s="68"/>
      <c r="AR141" s="69"/>
      <c r="AS141" s="70"/>
      <c r="AT141" s="70"/>
      <c r="AU141" s="71"/>
      <c r="AV141" s="116"/>
      <c r="AW141" s="117"/>
      <c r="AX141" s="68"/>
      <c r="AY141" s="69"/>
      <c r="AZ141" s="70"/>
      <c r="BA141" s="70"/>
      <c r="BB141" s="71"/>
      <c r="BC141" s="116"/>
      <c r="BD141" s="117"/>
      <c r="BE141" s="68"/>
      <c r="BF141" s="69"/>
      <c r="BG141" s="70"/>
      <c r="BH141" s="70"/>
      <c r="BI141" s="71"/>
      <c r="BJ141" s="116"/>
      <c r="BK141" s="117"/>
      <c r="BL141" s="68"/>
      <c r="BM141" s="87">
        <f t="shared" si="59"/>
        <v>0</v>
      </c>
      <c r="BN141" s="88">
        <f t="shared" si="60"/>
        <v>0</v>
      </c>
      <c r="BO141" s="88">
        <f t="shared" si="61"/>
        <v>0</v>
      </c>
      <c r="BP141" s="88">
        <f t="shared" si="62"/>
        <v>0</v>
      </c>
      <c r="BQ141" s="88">
        <f t="shared" si="63"/>
        <v>0</v>
      </c>
      <c r="BR141" s="194">
        <f t="shared" si="64"/>
        <v>0</v>
      </c>
      <c r="BS141" s="195">
        <f t="shared" si="65"/>
        <v>0</v>
      </c>
    </row>
    <row r="142" spans="1:71" s="118" customFormat="1" ht="14.25">
      <c r="A142" s="87">
        <v>23</v>
      </c>
      <c r="B142" s="131"/>
      <c r="C142" s="131"/>
      <c r="D142" s="70"/>
      <c r="E142" s="70"/>
      <c r="F142" s="70"/>
      <c r="G142" s="132"/>
      <c r="H142" s="162">
        <f t="shared" si="67"/>
        <v>0</v>
      </c>
      <c r="I142" s="76">
        <f t="shared" si="54"/>
        <v>0</v>
      </c>
      <c r="J142" s="76">
        <f t="shared" si="55"/>
        <v>0</v>
      </c>
      <c r="K142" s="76">
        <f t="shared" si="56"/>
        <v>0</v>
      </c>
      <c r="L142" s="84">
        <f t="shared" si="57"/>
        <v>0</v>
      </c>
      <c r="M142" s="83">
        <f t="shared" si="58"/>
        <v>0</v>
      </c>
      <c r="N142" s="161">
        <f t="shared" si="66"/>
        <v>0</v>
      </c>
      <c r="O142" s="117"/>
      <c r="P142" s="166"/>
      <c r="Q142" s="70"/>
      <c r="R142" s="70"/>
      <c r="S142" s="132"/>
      <c r="T142" s="167"/>
      <c r="U142" s="117"/>
      <c r="V142" s="68"/>
      <c r="W142" s="69"/>
      <c r="X142" s="70"/>
      <c r="Y142" s="70"/>
      <c r="Z142" s="71"/>
      <c r="AA142" s="116"/>
      <c r="AB142" s="117"/>
      <c r="AC142" s="68"/>
      <c r="AD142" s="69"/>
      <c r="AE142" s="70"/>
      <c r="AF142" s="70"/>
      <c r="AG142" s="71"/>
      <c r="AH142" s="116"/>
      <c r="AI142" s="117"/>
      <c r="AJ142" s="68"/>
      <c r="AK142" s="69"/>
      <c r="AL142" s="70"/>
      <c r="AM142" s="70"/>
      <c r="AN142" s="71"/>
      <c r="AO142" s="116"/>
      <c r="AP142" s="117"/>
      <c r="AQ142" s="68"/>
      <c r="AR142" s="69"/>
      <c r="AS142" s="70"/>
      <c r="AT142" s="70"/>
      <c r="AU142" s="71"/>
      <c r="AV142" s="116"/>
      <c r="AW142" s="117"/>
      <c r="AX142" s="68"/>
      <c r="AY142" s="69"/>
      <c r="AZ142" s="70"/>
      <c r="BA142" s="70"/>
      <c r="BB142" s="71"/>
      <c r="BC142" s="116"/>
      <c r="BD142" s="117"/>
      <c r="BE142" s="68"/>
      <c r="BF142" s="69"/>
      <c r="BG142" s="70"/>
      <c r="BH142" s="70"/>
      <c r="BI142" s="71"/>
      <c r="BJ142" s="116"/>
      <c r="BK142" s="117"/>
      <c r="BL142" s="68"/>
      <c r="BM142" s="87">
        <f t="shared" si="59"/>
        <v>0</v>
      </c>
      <c r="BN142" s="88">
        <f t="shared" si="60"/>
        <v>0</v>
      </c>
      <c r="BO142" s="88">
        <f t="shared" si="61"/>
        <v>0</v>
      </c>
      <c r="BP142" s="88">
        <f t="shared" si="62"/>
        <v>0</v>
      </c>
      <c r="BQ142" s="88">
        <f t="shared" si="63"/>
        <v>0</v>
      </c>
      <c r="BR142" s="194">
        <f t="shared" si="64"/>
        <v>0</v>
      </c>
      <c r="BS142" s="195">
        <f t="shared" si="65"/>
        <v>0</v>
      </c>
    </row>
    <row r="143" spans="1:71" s="118" customFormat="1" ht="14.25">
      <c r="A143" s="87">
        <v>24</v>
      </c>
      <c r="B143" s="131"/>
      <c r="C143" s="131"/>
      <c r="D143" s="70"/>
      <c r="E143" s="70"/>
      <c r="F143" s="70"/>
      <c r="G143" s="132"/>
      <c r="H143" s="162">
        <f t="shared" si="67"/>
        <v>0</v>
      </c>
      <c r="I143" s="76">
        <f t="shared" si="54"/>
        <v>0</v>
      </c>
      <c r="J143" s="76">
        <f t="shared" si="55"/>
        <v>0</v>
      </c>
      <c r="K143" s="76">
        <f t="shared" si="56"/>
        <v>0</v>
      </c>
      <c r="L143" s="84">
        <f t="shared" si="57"/>
        <v>0</v>
      </c>
      <c r="M143" s="83">
        <f t="shared" si="58"/>
        <v>0</v>
      </c>
      <c r="N143" s="161">
        <f t="shared" si="66"/>
        <v>0</v>
      </c>
      <c r="O143" s="117"/>
      <c r="P143" s="166"/>
      <c r="Q143" s="70"/>
      <c r="R143" s="70"/>
      <c r="S143" s="132"/>
      <c r="T143" s="167"/>
      <c r="U143" s="117"/>
      <c r="V143" s="68"/>
      <c r="W143" s="69"/>
      <c r="X143" s="70"/>
      <c r="Y143" s="70"/>
      <c r="Z143" s="71"/>
      <c r="AA143" s="116"/>
      <c r="AB143" s="117"/>
      <c r="AC143" s="68"/>
      <c r="AD143" s="69"/>
      <c r="AE143" s="70"/>
      <c r="AF143" s="70"/>
      <c r="AG143" s="71"/>
      <c r="AH143" s="116"/>
      <c r="AI143" s="117"/>
      <c r="AJ143" s="68"/>
      <c r="AK143" s="69"/>
      <c r="AL143" s="70"/>
      <c r="AM143" s="70"/>
      <c r="AN143" s="71"/>
      <c r="AO143" s="116"/>
      <c r="AP143" s="117"/>
      <c r="AQ143" s="68"/>
      <c r="AR143" s="69"/>
      <c r="AS143" s="70"/>
      <c r="AT143" s="70"/>
      <c r="AU143" s="71"/>
      <c r="AV143" s="116"/>
      <c r="AW143" s="117"/>
      <c r="AX143" s="68"/>
      <c r="AY143" s="69"/>
      <c r="AZ143" s="70"/>
      <c r="BA143" s="70"/>
      <c r="BB143" s="71"/>
      <c r="BC143" s="116"/>
      <c r="BD143" s="117"/>
      <c r="BE143" s="68"/>
      <c r="BF143" s="69"/>
      <c r="BG143" s="70"/>
      <c r="BH143" s="70"/>
      <c r="BI143" s="71"/>
      <c r="BJ143" s="116"/>
      <c r="BK143" s="117"/>
      <c r="BL143" s="68"/>
      <c r="BM143" s="87">
        <f t="shared" si="59"/>
        <v>0</v>
      </c>
      <c r="BN143" s="88">
        <f t="shared" si="60"/>
        <v>0</v>
      </c>
      <c r="BO143" s="88">
        <f t="shared" si="61"/>
        <v>0</v>
      </c>
      <c r="BP143" s="88">
        <f t="shared" si="62"/>
        <v>0</v>
      </c>
      <c r="BQ143" s="88">
        <f t="shared" si="63"/>
        <v>0</v>
      </c>
      <c r="BR143" s="194">
        <f t="shared" si="64"/>
        <v>0</v>
      </c>
      <c r="BS143" s="195">
        <f t="shared" si="65"/>
        <v>0</v>
      </c>
    </row>
    <row r="144" spans="1:71" s="118" customFormat="1" ht="16.5" customHeight="1" thickBot="1">
      <c r="A144" s="87">
        <v>25</v>
      </c>
      <c r="B144" s="156"/>
      <c r="C144" s="131"/>
      <c r="D144" s="70"/>
      <c r="E144" s="70"/>
      <c r="F144" s="70"/>
      <c r="G144" s="132"/>
      <c r="H144" s="162">
        <f t="shared" si="67"/>
        <v>0</v>
      </c>
      <c r="I144" s="76">
        <f t="shared" si="54"/>
        <v>0</v>
      </c>
      <c r="J144" s="76">
        <f t="shared" si="55"/>
        <v>0</v>
      </c>
      <c r="K144" s="76">
        <f t="shared" si="56"/>
        <v>0</v>
      </c>
      <c r="L144" s="84">
        <f t="shared" si="57"/>
        <v>0</v>
      </c>
      <c r="M144" s="83">
        <f t="shared" si="58"/>
        <v>0</v>
      </c>
      <c r="N144" s="161">
        <f t="shared" si="66"/>
        <v>0</v>
      </c>
      <c r="O144" s="169"/>
      <c r="P144" s="170"/>
      <c r="Q144" s="139"/>
      <c r="R144" s="139"/>
      <c r="S144" s="171"/>
      <c r="T144" s="172"/>
      <c r="U144" s="117"/>
      <c r="V144" s="68"/>
      <c r="W144" s="69"/>
      <c r="X144" s="70"/>
      <c r="Y144" s="70"/>
      <c r="Z144" s="71"/>
      <c r="AA144" s="116"/>
      <c r="AB144" s="117"/>
      <c r="AC144" s="68"/>
      <c r="AD144" s="69"/>
      <c r="AE144" s="70"/>
      <c r="AF144" s="70"/>
      <c r="AG144" s="71"/>
      <c r="AH144" s="116"/>
      <c r="AI144" s="117"/>
      <c r="AJ144" s="68"/>
      <c r="AK144" s="69"/>
      <c r="AL144" s="70"/>
      <c r="AM144" s="70"/>
      <c r="AN144" s="71"/>
      <c r="AO144" s="116"/>
      <c r="AP144" s="117"/>
      <c r="AQ144" s="68"/>
      <c r="AR144" s="69"/>
      <c r="AS144" s="70"/>
      <c r="AT144" s="70"/>
      <c r="AU144" s="71"/>
      <c r="AV144" s="116"/>
      <c r="AW144" s="117"/>
      <c r="AX144" s="68"/>
      <c r="AY144" s="69"/>
      <c r="AZ144" s="70"/>
      <c r="BA144" s="70"/>
      <c r="BB144" s="71"/>
      <c r="BC144" s="116"/>
      <c r="BD144" s="117"/>
      <c r="BE144" s="68"/>
      <c r="BF144" s="69"/>
      <c r="BG144" s="70"/>
      <c r="BH144" s="70"/>
      <c r="BI144" s="71"/>
      <c r="BJ144" s="116"/>
      <c r="BK144" s="117"/>
      <c r="BL144" s="68"/>
      <c r="BM144" s="138">
        <f t="shared" si="59"/>
        <v>0</v>
      </c>
      <c r="BN144" s="88">
        <f t="shared" si="60"/>
        <v>0</v>
      </c>
      <c r="BO144" s="88">
        <f t="shared" si="61"/>
        <v>0</v>
      </c>
      <c r="BP144" s="173">
        <f t="shared" si="62"/>
        <v>0</v>
      </c>
      <c r="BQ144" s="173">
        <f t="shared" si="63"/>
        <v>0</v>
      </c>
      <c r="BR144" s="196">
        <f t="shared" si="64"/>
        <v>0</v>
      </c>
      <c r="BS144" s="197">
        <f t="shared" si="65"/>
        <v>0</v>
      </c>
    </row>
    <row r="145" spans="1:71" s="214" customFormat="1" ht="14.25">
      <c r="A145" s="260" t="s">
        <v>61</v>
      </c>
      <c r="B145" s="261"/>
      <c r="C145" s="261"/>
      <c r="D145" s="261"/>
      <c r="E145" s="261"/>
      <c r="F145" s="261"/>
      <c r="G145" s="262"/>
      <c r="H145" s="266">
        <f aca="true" t="shared" si="68" ref="H145:U145">SUM(H120:H144)</f>
        <v>495</v>
      </c>
      <c r="I145" s="72">
        <f t="shared" si="68"/>
        <v>30</v>
      </c>
      <c r="J145" s="73">
        <f t="shared" si="68"/>
        <v>465</v>
      </c>
      <c r="K145" s="73">
        <f t="shared" si="68"/>
        <v>0</v>
      </c>
      <c r="L145" s="255">
        <f t="shared" si="68"/>
        <v>0</v>
      </c>
      <c r="M145" s="266">
        <f t="shared" si="68"/>
        <v>330</v>
      </c>
      <c r="N145" s="253">
        <f t="shared" si="68"/>
        <v>33</v>
      </c>
      <c r="O145" s="281">
        <f t="shared" si="68"/>
        <v>30</v>
      </c>
      <c r="P145" s="212">
        <f t="shared" si="68"/>
        <v>0</v>
      </c>
      <c r="Q145" s="213">
        <f t="shared" si="68"/>
        <v>0</v>
      </c>
      <c r="R145" s="213">
        <f t="shared" si="68"/>
        <v>0</v>
      </c>
      <c r="S145" s="255">
        <f t="shared" si="68"/>
        <v>0</v>
      </c>
      <c r="T145" s="275">
        <f t="shared" si="68"/>
        <v>0</v>
      </c>
      <c r="U145" s="245">
        <f t="shared" si="68"/>
        <v>0</v>
      </c>
      <c r="V145" s="247">
        <f>COUNTIF(V120:V144,"E")</f>
        <v>0</v>
      </c>
      <c r="W145" s="212">
        <f aca="true" t="shared" si="69" ref="W145:AB145">SUM(W120:W144)</f>
        <v>0</v>
      </c>
      <c r="X145" s="213">
        <f t="shared" si="69"/>
        <v>0</v>
      </c>
      <c r="Y145" s="213">
        <f t="shared" si="69"/>
        <v>0</v>
      </c>
      <c r="Z145" s="255">
        <f t="shared" si="69"/>
        <v>0</v>
      </c>
      <c r="AA145" s="275">
        <f t="shared" si="69"/>
        <v>0</v>
      </c>
      <c r="AB145" s="245">
        <f t="shared" si="69"/>
        <v>0</v>
      </c>
      <c r="AC145" s="247">
        <f>COUNTIF(AC120:AC144,"E")</f>
        <v>0</v>
      </c>
      <c r="AD145" s="212">
        <f aca="true" t="shared" si="70" ref="AD145:AI145">SUM(AD120:AD144)</f>
        <v>0</v>
      </c>
      <c r="AE145" s="213">
        <f t="shared" si="70"/>
        <v>0</v>
      </c>
      <c r="AF145" s="213">
        <f t="shared" si="70"/>
        <v>0</v>
      </c>
      <c r="AG145" s="255">
        <f t="shared" si="70"/>
        <v>0</v>
      </c>
      <c r="AH145" s="275">
        <f t="shared" si="70"/>
        <v>0</v>
      </c>
      <c r="AI145" s="245">
        <f t="shared" si="70"/>
        <v>0</v>
      </c>
      <c r="AJ145" s="247">
        <f>COUNTIF(AJ120:AJ144,"E")</f>
        <v>0</v>
      </c>
      <c r="AK145" s="212">
        <f aca="true" t="shared" si="71" ref="AK145:AP145">SUM(AK120:AK144)</f>
        <v>15</v>
      </c>
      <c r="AL145" s="213">
        <f t="shared" si="71"/>
        <v>315</v>
      </c>
      <c r="AM145" s="213">
        <f t="shared" si="71"/>
        <v>0</v>
      </c>
      <c r="AN145" s="255">
        <f t="shared" si="71"/>
        <v>0</v>
      </c>
      <c r="AO145" s="275">
        <f t="shared" si="71"/>
        <v>220</v>
      </c>
      <c r="AP145" s="245">
        <f t="shared" si="71"/>
        <v>22</v>
      </c>
      <c r="AQ145" s="247">
        <f>COUNTIF(AQ120:AQ144,"E")</f>
        <v>0</v>
      </c>
      <c r="AR145" s="212">
        <f aca="true" t="shared" si="72" ref="AR145:AW145">SUM(AR120:AR144)</f>
        <v>15</v>
      </c>
      <c r="AS145" s="213">
        <f t="shared" si="72"/>
        <v>120</v>
      </c>
      <c r="AT145" s="213">
        <f t="shared" si="72"/>
        <v>0</v>
      </c>
      <c r="AU145" s="255">
        <f t="shared" si="72"/>
        <v>0</v>
      </c>
      <c r="AV145" s="275">
        <f t="shared" si="72"/>
        <v>90</v>
      </c>
      <c r="AW145" s="245">
        <f t="shared" si="72"/>
        <v>9</v>
      </c>
      <c r="AX145" s="247">
        <f>COUNTIF(AX120:AX144,"E")</f>
        <v>0</v>
      </c>
      <c r="AY145" s="212">
        <f aca="true" t="shared" si="73" ref="AY145:BD145">SUM(AY120:AY144)</f>
        <v>0</v>
      </c>
      <c r="AZ145" s="213">
        <f t="shared" si="73"/>
        <v>30</v>
      </c>
      <c r="BA145" s="213">
        <f t="shared" si="73"/>
        <v>0</v>
      </c>
      <c r="BB145" s="255">
        <f t="shared" si="73"/>
        <v>0</v>
      </c>
      <c r="BC145" s="275">
        <f t="shared" si="73"/>
        <v>20</v>
      </c>
      <c r="BD145" s="245">
        <f t="shared" si="73"/>
        <v>2</v>
      </c>
      <c r="BE145" s="247">
        <f>COUNTIF(BE120:BE144,"E")</f>
        <v>0</v>
      </c>
      <c r="BF145" s="212">
        <f aca="true" t="shared" si="74" ref="BF145:BK145">SUM(BF120:BF144)</f>
        <v>0</v>
      </c>
      <c r="BG145" s="213">
        <f t="shared" si="74"/>
        <v>0</v>
      </c>
      <c r="BH145" s="213">
        <f t="shared" si="74"/>
        <v>0</v>
      </c>
      <c r="BI145" s="255">
        <f t="shared" si="74"/>
        <v>0</v>
      </c>
      <c r="BJ145" s="275">
        <f t="shared" si="74"/>
        <v>0</v>
      </c>
      <c r="BK145" s="245">
        <f t="shared" si="74"/>
        <v>0</v>
      </c>
      <c r="BL145" s="247">
        <f>COUNTIF(BL120:BL144,"E")</f>
        <v>0</v>
      </c>
      <c r="BM145" s="269">
        <f aca="true" t="shared" si="75" ref="BM145:BS145">SUM(BM120:BM144)</f>
        <v>33</v>
      </c>
      <c r="BN145" s="268">
        <f t="shared" si="75"/>
        <v>30</v>
      </c>
      <c r="BO145" s="268">
        <f t="shared" si="75"/>
        <v>465</v>
      </c>
      <c r="BP145" s="268">
        <f t="shared" si="75"/>
        <v>33</v>
      </c>
      <c r="BQ145" s="255">
        <f t="shared" si="75"/>
        <v>0</v>
      </c>
      <c r="BR145" s="289">
        <f t="shared" si="75"/>
        <v>19.799999999999997</v>
      </c>
      <c r="BS145" s="291">
        <f t="shared" si="75"/>
        <v>13.200000000000003</v>
      </c>
    </row>
    <row r="146" spans="1:71" s="214" customFormat="1" ht="15" thickBot="1">
      <c r="A146" s="263"/>
      <c r="B146" s="264"/>
      <c r="C146" s="264"/>
      <c r="D146" s="264"/>
      <c r="E146" s="264"/>
      <c r="F146" s="264"/>
      <c r="G146" s="265"/>
      <c r="H146" s="267"/>
      <c r="I146" s="297">
        <f>I145+J145+K145</f>
        <v>495</v>
      </c>
      <c r="J146" s="298"/>
      <c r="K146" s="257"/>
      <c r="L146" s="256"/>
      <c r="M146" s="267"/>
      <c r="N146" s="254"/>
      <c r="O146" s="282"/>
      <c r="P146" s="279">
        <f>SUM(P145:R145)</f>
        <v>0</v>
      </c>
      <c r="Q146" s="280"/>
      <c r="R146" s="280"/>
      <c r="S146" s="256"/>
      <c r="T146" s="276"/>
      <c r="U146" s="246"/>
      <c r="V146" s="248"/>
      <c r="W146" s="279">
        <f>SUM(W145:Y145)</f>
        <v>0</v>
      </c>
      <c r="X146" s="280"/>
      <c r="Y146" s="280"/>
      <c r="Z146" s="256"/>
      <c r="AA146" s="276"/>
      <c r="AB146" s="246"/>
      <c r="AC146" s="248"/>
      <c r="AD146" s="279">
        <f>SUM(AD145:AF145)</f>
        <v>0</v>
      </c>
      <c r="AE146" s="280"/>
      <c r="AF146" s="280"/>
      <c r="AG146" s="256"/>
      <c r="AH146" s="276"/>
      <c r="AI146" s="246"/>
      <c r="AJ146" s="248"/>
      <c r="AK146" s="279">
        <f>SUM(AK145:AM145)</f>
        <v>330</v>
      </c>
      <c r="AL146" s="280"/>
      <c r="AM146" s="280"/>
      <c r="AN146" s="256"/>
      <c r="AO146" s="276"/>
      <c r="AP146" s="246"/>
      <c r="AQ146" s="248"/>
      <c r="AR146" s="279">
        <f>SUM(AR145:AT145)</f>
        <v>135</v>
      </c>
      <c r="AS146" s="280"/>
      <c r="AT146" s="280"/>
      <c r="AU146" s="256"/>
      <c r="AV146" s="276"/>
      <c r="AW146" s="246"/>
      <c r="AX146" s="248"/>
      <c r="AY146" s="279">
        <f>SUM(AY145:BA145)</f>
        <v>30</v>
      </c>
      <c r="AZ146" s="280"/>
      <c r="BA146" s="280"/>
      <c r="BB146" s="256"/>
      <c r="BC146" s="276"/>
      <c r="BD146" s="246"/>
      <c r="BE146" s="248"/>
      <c r="BF146" s="279">
        <f>SUM(BF145:BH145)</f>
        <v>0</v>
      </c>
      <c r="BG146" s="280"/>
      <c r="BH146" s="280"/>
      <c r="BI146" s="256"/>
      <c r="BJ146" s="276"/>
      <c r="BK146" s="246"/>
      <c r="BL146" s="248"/>
      <c r="BM146" s="270"/>
      <c r="BN146" s="258"/>
      <c r="BO146" s="258"/>
      <c r="BP146" s="258"/>
      <c r="BQ146" s="256"/>
      <c r="BR146" s="290"/>
      <c r="BS146" s="292"/>
    </row>
    <row r="147" spans="1:71" s="214" customFormat="1" ht="15" thickBot="1">
      <c r="A147" s="215"/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6"/>
      <c r="Q147" s="216"/>
      <c r="R147" s="216"/>
      <c r="S147" s="216"/>
      <c r="T147" s="216"/>
      <c r="U147" s="215"/>
      <c r="V147" s="215"/>
      <c r="W147" s="216"/>
      <c r="X147" s="216"/>
      <c r="Y147" s="216"/>
      <c r="Z147" s="216"/>
      <c r="AA147" s="216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6"/>
      <c r="AL147" s="216"/>
      <c r="AM147" s="216"/>
      <c r="AN147" s="216"/>
      <c r="AO147" s="216"/>
      <c r="AP147" s="215"/>
      <c r="AQ147" s="215"/>
      <c r="AR147" s="216"/>
      <c r="AS147" s="216"/>
      <c r="AT147" s="216"/>
      <c r="AU147" s="216"/>
      <c r="AV147" s="216"/>
      <c r="AW147" s="215"/>
      <c r="AX147" s="215"/>
      <c r="AY147" s="216"/>
      <c r="AZ147" s="216"/>
      <c r="BA147" s="216"/>
      <c r="BB147" s="216"/>
      <c r="BC147" s="216"/>
      <c r="BD147" s="215"/>
      <c r="BE147" s="215"/>
      <c r="BF147" s="216"/>
      <c r="BG147" s="216"/>
      <c r="BH147" s="216"/>
      <c r="BI147" s="216"/>
      <c r="BJ147" s="216"/>
      <c r="BK147" s="215"/>
      <c r="BL147" s="215"/>
      <c r="BM147" s="215"/>
      <c r="BN147" s="215"/>
      <c r="BO147" s="215"/>
      <c r="BP147" s="215"/>
      <c r="BR147" s="217"/>
      <c r="BS147" s="217"/>
    </row>
    <row r="148" spans="1:71" s="214" customFormat="1" ht="15" thickBot="1">
      <c r="A148" s="260" t="s">
        <v>60</v>
      </c>
      <c r="B148" s="261"/>
      <c r="C148" s="261"/>
      <c r="D148" s="261"/>
      <c r="E148" s="261"/>
      <c r="F148" s="261"/>
      <c r="G148" s="262"/>
      <c r="H148" s="266">
        <f>H145+H$65</f>
        <v>3135</v>
      </c>
      <c r="I148" s="75">
        <f>I$65+I145</f>
        <v>465</v>
      </c>
      <c r="J148" s="73">
        <f aca="true" t="shared" si="76" ref="J148:O148">J145+J$65</f>
        <v>1695</v>
      </c>
      <c r="K148" s="73">
        <f t="shared" si="76"/>
        <v>15</v>
      </c>
      <c r="L148" s="255">
        <f t="shared" si="76"/>
        <v>960</v>
      </c>
      <c r="M148" s="266">
        <f t="shared" si="76"/>
        <v>1675</v>
      </c>
      <c r="N148" s="266">
        <f t="shared" si="76"/>
        <v>180</v>
      </c>
      <c r="O148" s="266">
        <f t="shared" si="76"/>
        <v>117</v>
      </c>
      <c r="P148" s="218">
        <f aca="true" t="shared" si="77" ref="P148:BN148">P145+P$65</f>
        <v>180</v>
      </c>
      <c r="Q148" s="219">
        <f t="shared" si="77"/>
        <v>270</v>
      </c>
      <c r="R148" s="220">
        <f t="shared" si="77"/>
        <v>0</v>
      </c>
      <c r="S148" s="271">
        <f t="shared" si="77"/>
        <v>0</v>
      </c>
      <c r="T148" s="266">
        <f t="shared" si="77"/>
        <v>300</v>
      </c>
      <c r="U148" s="245">
        <f t="shared" si="77"/>
        <v>30</v>
      </c>
      <c r="V148" s="247">
        <f t="shared" si="77"/>
        <v>7</v>
      </c>
      <c r="W148" s="218">
        <f t="shared" si="77"/>
        <v>180</v>
      </c>
      <c r="X148" s="219">
        <f t="shared" si="77"/>
        <v>285</v>
      </c>
      <c r="Y148" s="220">
        <f t="shared" si="77"/>
        <v>15</v>
      </c>
      <c r="Z148" s="271">
        <f t="shared" si="77"/>
        <v>0</v>
      </c>
      <c r="AA148" s="266">
        <f t="shared" si="77"/>
        <v>310</v>
      </c>
      <c r="AB148" s="245">
        <f t="shared" si="77"/>
        <v>30</v>
      </c>
      <c r="AC148" s="247">
        <f t="shared" si="77"/>
        <v>6</v>
      </c>
      <c r="AD148" s="218">
        <f t="shared" si="77"/>
        <v>75</v>
      </c>
      <c r="AE148" s="219">
        <f t="shared" si="77"/>
        <v>435</v>
      </c>
      <c r="AF148" s="220">
        <f t="shared" si="77"/>
        <v>0</v>
      </c>
      <c r="AG148" s="271">
        <f t="shared" si="77"/>
        <v>0</v>
      </c>
      <c r="AH148" s="266">
        <f t="shared" si="77"/>
        <v>320</v>
      </c>
      <c r="AI148" s="245">
        <f t="shared" si="77"/>
        <v>30</v>
      </c>
      <c r="AJ148" s="247">
        <f t="shared" si="77"/>
        <v>0</v>
      </c>
      <c r="AK148" s="218">
        <f t="shared" si="77"/>
        <v>15</v>
      </c>
      <c r="AL148" s="219">
        <f t="shared" si="77"/>
        <v>375</v>
      </c>
      <c r="AM148" s="220">
        <f t="shared" si="77"/>
        <v>0</v>
      </c>
      <c r="AN148" s="271">
        <f t="shared" si="77"/>
        <v>160</v>
      </c>
      <c r="AO148" s="266">
        <f t="shared" si="77"/>
        <v>245</v>
      </c>
      <c r="AP148" s="285">
        <f t="shared" si="77"/>
        <v>30</v>
      </c>
      <c r="AQ148" s="247">
        <f t="shared" si="77"/>
        <v>0</v>
      </c>
      <c r="AR148" s="218">
        <f t="shared" si="77"/>
        <v>15</v>
      </c>
      <c r="AS148" s="219">
        <f t="shared" si="77"/>
        <v>165</v>
      </c>
      <c r="AT148" s="220">
        <f t="shared" si="77"/>
        <v>0</v>
      </c>
      <c r="AU148" s="271">
        <f t="shared" si="77"/>
        <v>400</v>
      </c>
      <c r="AV148" s="266">
        <f t="shared" si="77"/>
        <v>240</v>
      </c>
      <c r="AW148" s="245">
        <f t="shared" si="77"/>
        <v>30</v>
      </c>
      <c r="AX148" s="247">
        <f t="shared" si="77"/>
        <v>0</v>
      </c>
      <c r="AY148" s="218">
        <f t="shared" si="77"/>
        <v>0</v>
      </c>
      <c r="AZ148" s="219">
        <f t="shared" si="77"/>
        <v>165</v>
      </c>
      <c r="BA148" s="220">
        <f t="shared" si="77"/>
        <v>0</v>
      </c>
      <c r="BB148" s="271">
        <f t="shared" si="77"/>
        <v>400</v>
      </c>
      <c r="BC148" s="266">
        <f t="shared" si="77"/>
        <v>260</v>
      </c>
      <c r="BD148" s="245">
        <f t="shared" si="77"/>
        <v>30</v>
      </c>
      <c r="BE148" s="247">
        <f t="shared" si="77"/>
        <v>0</v>
      </c>
      <c r="BF148" s="218">
        <f t="shared" si="77"/>
        <v>0</v>
      </c>
      <c r="BG148" s="219">
        <f t="shared" si="77"/>
        <v>0</v>
      </c>
      <c r="BH148" s="220">
        <f t="shared" si="77"/>
        <v>0</v>
      </c>
      <c r="BI148" s="271">
        <f t="shared" si="77"/>
        <v>0</v>
      </c>
      <c r="BJ148" s="266">
        <f t="shared" si="77"/>
        <v>0</v>
      </c>
      <c r="BK148" s="245">
        <f t="shared" si="77"/>
        <v>0</v>
      </c>
      <c r="BL148" s="247">
        <f t="shared" si="77"/>
        <v>0</v>
      </c>
      <c r="BM148" s="269">
        <f t="shared" si="77"/>
        <v>123</v>
      </c>
      <c r="BN148" s="268">
        <f t="shared" si="77"/>
        <v>117</v>
      </c>
      <c r="BO148" s="268">
        <f>BO145+BO$65</f>
        <v>2175</v>
      </c>
      <c r="BP148" s="268">
        <f>BP145+BP$65</f>
        <v>59</v>
      </c>
      <c r="BQ148" s="255">
        <f>BQ145+BQ$65</f>
        <v>15</v>
      </c>
      <c r="BR148" s="293">
        <f>BR145+BR65</f>
        <v>116.34761904761908</v>
      </c>
      <c r="BS148" s="303">
        <f>BS145+BS65</f>
        <v>63.652380952380945</v>
      </c>
    </row>
    <row r="149" spans="1:71" s="214" customFormat="1" ht="15" thickBot="1">
      <c r="A149" s="263"/>
      <c r="B149" s="264"/>
      <c r="C149" s="264"/>
      <c r="D149" s="264"/>
      <c r="E149" s="264"/>
      <c r="F149" s="264"/>
      <c r="G149" s="265"/>
      <c r="H149" s="267"/>
      <c r="I149" s="297">
        <f>I146+I$66</f>
        <v>2175</v>
      </c>
      <c r="J149" s="298"/>
      <c r="K149" s="257"/>
      <c r="L149" s="256"/>
      <c r="M149" s="267"/>
      <c r="N149" s="267"/>
      <c r="O149" s="267"/>
      <c r="P149" s="283">
        <f>P146+P$66</f>
        <v>450</v>
      </c>
      <c r="Q149" s="284"/>
      <c r="R149" s="284"/>
      <c r="S149" s="272"/>
      <c r="T149" s="267"/>
      <c r="U149" s="246"/>
      <c r="V149" s="248"/>
      <c r="W149" s="283">
        <f>W146+W$66</f>
        <v>480</v>
      </c>
      <c r="X149" s="284"/>
      <c r="Y149" s="284"/>
      <c r="Z149" s="272"/>
      <c r="AA149" s="267"/>
      <c r="AB149" s="246"/>
      <c r="AC149" s="248"/>
      <c r="AD149" s="283">
        <f>AD146+AD$66</f>
        <v>510</v>
      </c>
      <c r="AE149" s="284"/>
      <c r="AF149" s="284"/>
      <c r="AG149" s="272"/>
      <c r="AH149" s="267"/>
      <c r="AI149" s="246"/>
      <c r="AJ149" s="248"/>
      <c r="AK149" s="283">
        <f>AK146+AK$66</f>
        <v>390</v>
      </c>
      <c r="AL149" s="284"/>
      <c r="AM149" s="284"/>
      <c r="AN149" s="272"/>
      <c r="AO149" s="267"/>
      <c r="AP149" s="286"/>
      <c r="AQ149" s="248"/>
      <c r="AR149" s="283">
        <f>AR146+AR$66</f>
        <v>180</v>
      </c>
      <c r="AS149" s="284"/>
      <c r="AT149" s="284"/>
      <c r="AU149" s="272"/>
      <c r="AV149" s="267"/>
      <c r="AW149" s="246"/>
      <c r="AX149" s="248"/>
      <c r="AY149" s="283">
        <f>AY146+AY$66</f>
        <v>165</v>
      </c>
      <c r="AZ149" s="284"/>
      <c r="BA149" s="284"/>
      <c r="BB149" s="272"/>
      <c r="BC149" s="267"/>
      <c r="BD149" s="246"/>
      <c r="BE149" s="248"/>
      <c r="BF149" s="283">
        <f>BF146+BF$66</f>
        <v>0</v>
      </c>
      <c r="BG149" s="284"/>
      <c r="BH149" s="284"/>
      <c r="BI149" s="272"/>
      <c r="BJ149" s="267"/>
      <c r="BK149" s="246"/>
      <c r="BL149" s="248"/>
      <c r="BM149" s="270"/>
      <c r="BN149" s="258"/>
      <c r="BO149" s="258"/>
      <c r="BP149" s="258"/>
      <c r="BQ149" s="256"/>
      <c r="BR149" s="294"/>
      <c r="BS149" s="304"/>
    </row>
    <row r="150" ht="13.5" thickBot="1"/>
    <row r="151" spans="25:63" ht="12.75">
      <c r="Y151" s="37"/>
      <c r="Z151" s="37"/>
      <c r="AA151" s="37"/>
      <c r="AB151" s="39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1"/>
      <c r="BE151" s="37"/>
      <c r="BF151" s="40"/>
      <c r="BG151" s="40"/>
      <c r="BH151" s="40"/>
      <c r="BI151" s="40"/>
      <c r="BJ151" s="40"/>
      <c r="BK151" s="41"/>
    </row>
    <row r="152" spans="25:63" ht="12.75">
      <c r="Y152" s="37"/>
      <c r="Z152" s="37"/>
      <c r="AA152" s="37"/>
      <c r="AB152" s="42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43"/>
      <c r="BE152" s="37"/>
      <c r="BF152" s="37"/>
      <c r="BG152" s="37"/>
      <c r="BH152" s="37"/>
      <c r="BI152" s="37"/>
      <c r="BJ152" s="37"/>
      <c r="BK152" s="43"/>
    </row>
    <row r="153" spans="25:63" ht="12.75">
      <c r="Y153" s="37"/>
      <c r="Z153" s="37"/>
      <c r="AA153" s="37"/>
      <c r="AB153" s="42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43"/>
      <c r="BE153" s="37"/>
      <c r="BF153" s="37"/>
      <c r="BG153" s="37"/>
      <c r="BH153" s="37"/>
      <c r="BI153" s="37"/>
      <c r="BJ153" s="37"/>
      <c r="BK153" s="43"/>
    </row>
    <row r="154" spans="2:63" s="176" customFormat="1" ht="18.75" customHeight="1">
      <c r="B154" s="177" t="s">
        <v>19</v>
      </c>
      <c r="K154" s="177" t="s">
        <v>33</v>
      </c>
      <c r="Y154" s="178"/>
      <c r="Z154" s="178"/>
      <c r="AA154" s="178"/>
      <c r="AB154" s="179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8"/>
      <c r="AS154" s="178"/>
      <c r="AT154" s="178"/>
      <c r="AU154" s="178"/>
      <c r="AV154" s="178"/>
      <c r="AW154" s="178"/>
      <c r="AX154" s="178"/>
      <c r="AY154" s="178"/>
      <c r="AZ154" s="178"/>
      <c r="BA154" s="178"/>
      <c r="BB154" s="178"/>
      <c r="BC154" s="178"/>
      <c r="BD154" s="180"/>
      <c r="BE154" s="178"/>
      <c r="BF154" s="178"/>
      <c r="BG154" s="178"/>
      <c r="BH154" s="178"/>
      <c r="BI154" s="178"/>
      <c r="BJ154" s="178"/>
      <c r="BK154" s="180"/>
    </row>
    <row r="155" spans="2:63" s="181" customFormat="1" ht="18.75" customHeight="1">
      <c r="B155" s="242" t="s">
        <v>18</v>
      </c>
      <c r="C155" s="243"/>
      <c r="D155" s="243"/>
      <c r="E155" s="243"/>
      <c r="F155" s="243"/>
      <c r="G155" s="244"/>
      <c r="H155" s="88" t="str">
        <f>IF(BM148&gt;=5,"TAK","NIE")</f>
        <v>TAK</v>
      </c>
      <c r="K155" s="242" t="s">
        <v>63</v>
      </c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4"/>
      <c r="X155" s="182">
        <f>BQ148</f>
        <v>15</v>
      </c>
      <c r="Y155" s="183"/>
      <c r="Z155" s="183"/>
      <c r="AA155" s="183"/>
      <c r="AB155" s="184"/>
      <c r="AC155" s="183"/>
      <c r="AD155" s="183"/>
      <c r="AE155" s="183"/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  <c r="AR155" s="183"/>
      <c r="AS155" s="183"/>
      <c r="AT155" s="183"/>
      <c r="AU155" s="183"/>
      <c r="AV155" s="183"/>
      <c r="AW155" s="183"/>
      <c r="AX155" s="183"/>
      <c r="AY155" s="183"/>
      <c r="AZ155" s="183"/>
      <c r="BA155" s="183"/>
      <c r="BB155" s="183"/>
      <c r="BC155" s="183"/>
      <c r="BD155" s="185"/>
      <c r="BE155" s="183"/>
      <c r="BF155" s="183"/>
      <c r="BG155" s="183"/>
      <c r="BH155" s="183"/>
      <c r="BI155" s="183"/>
      <c r="BJ155" s="183"/>
      <c r="BK155" s="185"/>
    </row>
    <row r="156" spans="2:63" s="181" customFormat="1" ht="18.75" customHeight="1">
      <c r="B156" s="242" t="s">
        <v>20</v>
      </c>
      <c r="C156" s="243"/>
      <c r="D156" s="243"/>
      <c r="E156" s="243"/>
      <c r="F156" s="243"/>
      <c r="G156" s="244"/>
      <c r="H156" s="88" t="str">
        <f>IF(30*$C$8*30/100+1&gt;BP148,"NIE","TAK")</f>
        <v>TAK</v>
      </c>
      <c r="K156" s="242" t="s">
        <v>64</v>
      </c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4"/>
      <c r="X156" s="182">
        <f>BM148</f>
        <v>123</v>
      </c>
      <c r="Y156" s="183"/>
      <c r="Z156" s="183"/>
      <c r="AA156" s="183"/>
      <c r="AB156" s="184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  <c r="AR156" s="183"/>
      <c r="AS156" s="183"/>
      <c r="AT156" s="183"/>
      <c r="AU156" s="183"/>
      <c r="AV156" s="183"/>
      <c r="AW156" s="183"/>
      <c r="AX156" s="183"/>
      <c r="AY156" s="183"/>
      <c r="AZ156" s="183"/>
      <c r="BA156" s="183"/>
      <c r="BB156" s="183"/>
      <c r="BC156" s="183"/>
      <c r="BD156" s="185"/>
      <c r="BE156" s="183"/>
      <c r="BF156" s="183"/>
      <c r="BG156" s="183"/>
      <c r="BH156" s="183"/>
      <c r="BI156" s="183"/>
      <c r="BJ156" s="183"/>
      <c r="BK156" s="185"/>
    </row>
    <row r="157" spans="2:63" s="181" customFormat="1" ht="18.75" customHeight="1">
      <c r="B157" s="242" t="s">
        <v>28</v>
      </c>
      <c r="C157" s="243"/>
      <c r="D157" s="243"/>
      <c r="E157" s="243"/>
      <c r="F157" s="243"/>
      <c r="G157" s="244"/>
      <c r="H157" s="88" t="str">
        <f>IF(N148*50/100+1&gt;BN148,"NIE","TAK")</f>
        <v>TAK</v>
      </c>
      <c r="K157" s="242" t="s">
        <v>34</v>
      </c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4"/>
      <c r="X157" s="186">
        <f>BN148</f>
        <v>117</v>
      </c>
      <c r="Y157" s="183"/>
      <c r="Z157" s="183"/>
      <c r="AA157" s="183"/>
      <c r="AB157" s="184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  <c r="AR157" s="183"/>
      <c r="AS157" s="183"/>
      <c r="AT157" s="183"/>
      <c r="AU157" s="183"/>
      <c r="AV157" s="183"/>
      <c r="AW157" s="183"/>
      <c r="AX157" s="183"/>
      <c r="AY157" s="183"/>
      <c r="AZ157" s="183"/>
      <c r="BA157" s="183"/>
      <c r="BB157" s="183"/>
      <c r="BC157" s="183"/>
      <c r="BD157" s="185"/>
      <c r="BE157" s="183"/>
      <c r="BF157" s="183"/>
      <c r="BG157" s="183"/>
      <c r="BH157" s="183"/>
      <c r="BI157" s="183"/>
      <c r="BJ157" s="183"/>
      <c r="BK157" s="185"/>
    </row>
    <row r="158" spans="2:63" s="181" customFormat="1" ht="18.75" customHeight="1">
      <c r="B158" s="242" t="s">
        <v>228</v>
      </c>
      <c r="C158" s="243"/>
      <c r="D158" s="243"/>
      <c r="E158" s="243"/>
      <c r="F158" s="243"/>
      <c r="G158" s="244"/>
      <c r="H158" s="88" t="str">
        <f>IF(BQ148&lt;9,"NIE","TAK")</f>
        <v>TAK</v>
      </c>
      <c r="K158" s="242" t="s">
        <v>46</v>
      </c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4"/>
      <c r="X158" s="187">
        <f>BR148</f>
        <v>116.34761904761908</v>
      </c>
      <c r="Y158" s="183"/>
      <c r="Z158" s="183"/>
      <c r="AA158" s="183"/>
      <c r="AB158" s="184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183"/>
      <c r="BC158" s="183"/>
      <c r="BD158" s="185"/>
      <c r="BE158" s="183"/>
      <c r="BF158" s="183"/>
      <c r="BG158" s="183"/>
      <c r="BH158" s="183"/>
      <c r="BI158" s="183"/>
      <c r="BJ158" s="183"/>
      <c r="BK158" s="185"/>
    </row>
    <row r="159" spans="2:63" s="181" customFormat="1" ht="18.75" customHeight="1">
      <c r="B159" s="242" t="s">
        <v>56</v>
      </c>
      <c r="C159" s="243"/>
      <c r="D159" s="243"/>
      <c r="E159" s="243"/>
      <c r="F159" s="243"/>
      <c r="G159" s="244"/>
      <c r="H159" s="88" t="str">
        <f>IF(L148&lt;960,"NIE",IF((N144+N64)&lt;35,"NIE","TAK"))</f>
        <v>TAK</v>
      </c>
      <c r="K159" s="242" t="s">
        <v>47</v>
      </c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4"/>
      <c r="X159" s="187">
        <f>BS148</f>
        <v>63.652380952380945</v>
      </c>
      <c r="Y159" s="183"/>
      <c r="Z159" s="183"/>
      <c r="AA159" s="183"/>
      <c r="AB159" s="184"/>
      <c r="AC159" s="183"/>
      <c r="AD159" s="183"/>
      <c r="AE159" s="183"/>
      <c r="AF159" s="183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  <c r="AR159" s="183"/>
      <c r="AS159" s="183"/>
      <c r="AT159" s="183"/>
      <c r="AU159" s="183"/>
      <c r="AV159" s="183"/>
      <c r="AW159" s="183"/>
      <c r="AX159" s="183"/>
      <c r="AY159" s="183"/>
      <c r="AZ159" s="183"/>
      <c r="BA159" s="183"/>
      <c r="BB159" s="183"/>
      <c r="BC159" s="183"/>
      <c r="BD159" s="185"/>
      <c r="BE159" s="183"/>
      <c r="BF159" s="183"/>
      <c r="BG159" s="183"/>
      <c r="BH159" s="183"/>
      <c r="BI159" s="183"/>
      <c r="BJ159" s="183"/>
      <c r="BK159" s="185"/>
    </row>
    <row r="160" spans="2:63" s="181" customFormat="1" ht="18.75" customHeight="1">
      <c r="B160" s="259" t="s">
        <v>43</v>
      </c>
      <c r="C160" s="259"/>
      <c r="D160" s="259"/>
      <c r="E160" s="259"/>
      <c r="F160" s="259"/>
      <c r="G160" s="259"/>
      <c r="H160" s="88" t="str">
        <f>IF(M$63&lt;240,"NIE",IF(N$63&lt;8,"NIE","TAK"))</f>
        <v>TAK</v>
      </c>
      <c r="K160" s="259" t="s">
        <v>69</v>
      </c>
      <c r="L160" s="259"/>
      <c r="M160" s="259"/>
      <c r="N160" s="259"/>
      <c r="O160" s="259"/>
      <c r="P160" s="259"/>
      <c r="Q160" s="259"/>
      <c r="R160" s="259"/>
      <c r="S160" s="259"/>
      <c r="T160" s="259"/>
      <c r="U160" s="259"/>
      <c r="V160" s="259"/>
      <c r="W160" s="259"/>
      <c r="X160" s="186">
        <f>(H148+M148-H$61-M$61-H$13-M$13-H$14-M$14)/(N148-N$61)</f>
        <v>25.47222222222222</v>
      </c>
      <c r="Y160" s="183"/>
      <c r="Z160" s="183"/>
      <c r="AA160" s="183"/>
      <c r="AB160" s="184"/>
      <c r="AC160" s="183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  <c r="AR160" s="183"/>
      <c r="AS160" s="183"/>
      <c r="AT160" s="183"/>
      <c r="AU160" s="183"/>
      <c r="AV160" s="183"/>
      <c r="AW160" s="183"/>
      <c r="AX160" s="183"/>
      <c r="AY160" s="183"/>
      <c r="AZ160" s="183"/>
      <c r="BA160" s="183"/>
      <c r="BB160" s="183"/>
      <c r="BC160" s="183"/>
      <c r="BD160" s="185"/>
      <c r="BE160" s="183"/>
      <c r="BF160" s="183"/>
      <c r="BG160" s="183"/>
      <c r="BH160" s="183"/>
      <c r="BI160" s="183"/>
      <c r="BJ160" s="183"/>
      <c r="BK160" s="185"/>
    </row>
    <row r="161" spans="25:63" ht="12.75">
      <c r="Y161" s="37"/>
      <c r="Z161" s="37"/>
      <c r="AA161" s="37"/>
      <c r="AB161" s="42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43"/>
      <c r="BE161" s="37"/>
      <c r="BF161" s="37"/>
      <c r="BG161" s="37"/>
      <c r="BH161" s="37"/>
      <c r="BI161" s="37"/>
      <c r="BJ161" s="37"/>
      <c r="BK161" s="43"/>
    </row>
    <row r="162" spans="25:63" ht="12.75">
      <c r="Y162" s="37"/>
      <c r="Z162" s="37"/>
      <c r="AA162" s="37"/>
      <c r="AB162" s="42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43"/>
      <c r="BE162" s="37"/>
      <c r="BF162" s="37"/>
      <c r="BG162" s="37"/>
      <c r="BH162" s="37"/>
      <c r="BI162" s="37"/>
      <c r="BJ162" s="37"/>
      <c r="BK162" s="43"/>
    </row>
    <row r="163" spans="25:63" ht="13.5" thickBot="1">
      <c r="Y163" s="37"/>
      <c r="Z163" s="37"/>
      <c r="AA163" s="37"/>
      <c r="AB163" s="44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6"/>
      <c r="BE163" s="37"/>
      <c r="BF163" s="45"/>
      <c r="BG163" s="45"/>
      <c r="BH163" s="45"/>
      <c r="BI163" s="45"/>
      <c r="BJ163" s="45"/>
      <c r="BK163" s="46"/>
    </row>
  </sheetData>
  <sheetProtection/>
  <mergeCells count="306">
    <mergeCell ref="BR65:BR66"/>
    <mergeCell ref="BS65:BS66"/>
    <mergeCell ref="K160:W160"/>
    <mergeCell ref="BR148:BR149"/>
    <mergeCell ref="BS148:BS149"/>
    <mergeCell ref="I149:K149"/>
    <mergeCell ref="P149:R149"/>
    <mergeCell ref="W149:Y149"/>
    <mergeCell ref="AD149:AF149"/>
    <mergeCell ref="AK149:AM149"/>
    <mergeCell ref="BF149:BH149"/>
    <mergeCell ref="AU148:AU149"/>
    <mergeCell ref="AV148:AV149"/>
    <mergeCell ref="BB148:BB149"/>
    <mergeCell ref="BC145:BC146"/>
    <mergeCell ref="BC148:BC149"/>
    <mergeCell ref="BE148:BE149"/>
    <mergeCell ref="BD145:BD146"/>
    <mergeCell ref="BE145:BE146"/>
    <mergeCell ref="M148:M149"/>
    <mergeCell ref="S148:S149"/>
    <mergeCell ref="T148:T149"/>
    <mergeCell ref="Z148:Z149"/>
    <mergeCell ref="AA148:AA149"/>
    <mergeCell ref="BB145:BB146"/>
    <mergeCell ref="AO148:AO149"/>
    <mergeCell ref="AI145:AI146"/>
    <mergeCell ref="AO145:AO146"/>
    <mergeCell ref="AR149:AT149"/>
    <mergeCell ref="BJ148:BJ149"/>
    <mergeCell ref="BI148:BI149"/>
    <mergeCell ref="AR146:AT146"/>
    <mergeCell ref="AY146:BA146"/>
    <mergeCell ref="AD146:AF146"/>
    <mergeCell ref="AK146:AM146"/>
    <mergeCell ref="AJ145:AJ146"/>
    <mergeCell ref="AH145:AH146"/>
    <mergeCell ref="AN145:AN146"/>
    <mergeCell ref="BF146:BH146"/>
    <mergeCell ref="BF100:BH100"/>
    <mergeCell ref="AY100:BA100"/>
    <mergeCell ref="K111:W111"/>
    <mergeCell ref="M145:M146"/>
    <mergeCell ref="S145:S146"/>
    <mergeCell ref="T145:T146"/>
    <mergeCell ref="Z145:Z146"/>
    <mergeCell ref="AA145:AA146"/>
    <mergeCell ref="W117:AC117"/>
    <mergeCell ref="I146:K146"/>
    <mergeCell ref="W100:Y100"/>
    <mergeCell ref="AG99:AG100"/>
    <mergeCell ref="AH99:AH100"/>
    <mergeCell ref="AD100:AF100"/>
    <mergeCell ref="AN99:AN100"/>
    <mergeCell ref="AO99:AO100"/>
    <mergeCell ref="AK100:AM100"/>
    <mergeCell ref="BI65:BI66"/>
    <mergeCell ref="BF66:BH66"/>
    <mergeCell ref="I97:K97"/>
    <mergeCell ref="I100:K100"/>
    <mergeCell ref="P100:R100"/>
    <mergeCell ref="S99:S100"/>
    <mergeCell ref="P97:R97"/>
    <mergeCell ref="S96:S97"/>
    <mergeCell ref="T99:T100"/>
    <mergeCell ref="Z96:Z97"/>
    <mergeCell ref="I66:K66"/>
    <mergeCell ref="A65:G66"/>
    <mergeCell ref="BB65:BB66"/>
    <mergeCell ref="AY66:BA66"/>
    <mergeCell ref="M65:M66"/>
    <mergeCell ref="P66:R66"/>
    <mergeCell ref="S65:S66"/>
    <mergeCell ref="Z65:Z66"/>
    <mergeCell ref="AQ65:AQ66"/>
    <mergeCell ref="W66:Y66"/>
    <mergeCell ref="BR145:BR146"/>
    <mergeCell ref="BS145:BS146"/>
    <mergeCell ref="BR99:BR100"/>
    <mergeCell ref="BS99:BS100"/>
    <mergeCell ref="M99:M100"/>
    <mergeCell ref="AU99:AU100"/>
    <mergeCell ref="AV99:AV100"/>
    <mergeCell ref="AR100:AT100"/>
    <mergeCell ref="BB99:BB100"/>
    <mergeCell ref="BP145:BP146"/>
    <mergeCell ref="H9:L9"/>
    <mergeCell ref="M9:M10"/>
    <mergeCell ref="BR96:BR97"/>
    <mergeCell ref="BS96:BS97"/>
    <mergeCell ref="M96:M97"/>
    <mergeCell ref="T96:T97"/>
    <mergeCell ref="AA96:AA97"/>
    <mergeCell ref="W97:Y97"/>
    <mergeCell ref="AG96:AG97"/>
    <mergeCell ref="AH96:AH97"/>
    <mergeCell ref="BR9:BS9"/>
    <mergeCell ref="T65:T66"/>
    <mergeCell ref="AA65:AA66"/>
    <mergeCell ref="AH65:AH66"/>
    <mergeCell ref="AO65:AO66"/>
    <mergeCell ref="AV65:AV66"/>
    <mergeCell ref="BC65:BC66"/>
    <mergeCell ref="BJ65:BJ66"/>
    <mergeCell ref="AP65:AP66"/>
    <mergeCell ref="AD9:AJ9"/>
    <mergeCell ref="B158:G158"/>
    <mergeCell ref="B159:G159"/>
    <mergeCell ref="B160:G160"/>
    <mergeCell ref="K158:W158"/>
    <mergeCell ref="B155:G155"/>
    <mergeCell ref="B156:G156"/>
    <mergeCell ref="B157:G157"/>
    <mergeCell ref="K155:W155"/>
    <mergeCell ref="K156:W156"/>
    <mergeCell ref="K157:W157"/>
    <mergeCell ref="BQ148:BQ149"/>
    <mergeCell ref="BM148:BM149"/>
    <mergeCell ref="AN148:AN149"/>
    <mergeCell ref="BN148:BN149"/>
    <mergeCell ref="AP148:AP149"/>
    <mergeCell ref="AQ148:AQ149"/>
    <mergeCell ref="AW148:AW149"/>
    <mergeCell ref="AX148:AX149"/>
    <mergeCell ref="BO148:BO149"/>
    <mergeCell ref="BD148:BD149"/>
    <mergeCell ref="BK148:BK149"/>
    <mergeCell ref="BL148:BL149"/>
    <mergeCell ref="N148:N149"/>
    <mergeCell ref="O148:O149"/>
    <mergeCell ref="U148:U149"/>
    <mergeCell ref="V148:V149"/>
    <mergeCell ref="AB148:AB149"/>
    <mergeCell ref="AH148:AH149"/>
    <mergeCell ref="AG148:AG149"/>
    <mergeCell ref="AY149:BA149"/>
    <mergeCell ref="A148:G149"/>
    <mergeCell ref="H148:H149"/>
    <mergeCell ref="L148:L149"/>
    <mergeCell ref="BQ145:BQ146"/>
    <mergeCell ref="BM145:BM146"/>
    <mergeCell ref="BN145:BN146"/>
    <mergeCell ref="AG145:AG146"/>
    <mergeCell ref="AX145:AX146"/>
    <mergeCell ref="BO145:BO146"/>
    <mergeCell ref="BP148:BP149"/>
    <mergeCell ref="BK145:BK146"/>
    <mergeCell ref="BL145:BL146"/>
    <mergeCell ref="AP145:AP146"/>
    <mergeCell ref="AQ145:AQ146"/>
    <mergeCell ref="AW145:AW146"/>
    <mergeCell ref="AU145:AU146"/>
    <mergeCell ref="BI145:BI146"/>
    <mergeCell ref="AV145:AV146"/>
    <mergeCell ref="BJ145:BJ146"/>
    <mergeCell ref="A145:G146"/>
    <mergeCell ref="H145:H146"/>
    <mergeCell ref="L145:L146"/>
    <mergeCell ref="N145:N146"/>
    <mergeCell ref="O145:O146"/>
    <mergeCell ref="AC145:AC146"/>
    <mergeCell ref="V145:V146"/>
    <mergeCell ref="AB145:AB146"/>
    <mergeCell ref="P146:R146"/>
    <mergeCell ref="W146:Y146"/>
    <mergeCell ref="BO96:BO97"/>
    <mergeCell ref="BO99:BO100"/>
    <mergeCell ref="A119:BQ119"/>
    <mergeCell ref="BL65:BL66"/>
    <mergeCell ref="AC65:AC66"/>
    <mergeCell ref="AD97:AF97"/>
    <mergeCell ref="AN96:AN97"/>
    <mergeCell ref="AO96:AO97"/>
    <mergeCell ref="AK97:AM97"/>
    <mergeCell ref="BK65:BK66"/>
    <mergeCell ref="BF9:BL9"/>
    <mergeCell ref="W9:AC9"/>
    <mergeCell ref="N9:N10"/>
    <mergeCell ref="P9:V9"/>
    <mergeCell ref="AK9:AQ9"/>
    <mergeCell ref="AR9:AX9"/>
    <mergeCell ref="AY9:BE9"/>
    <mergeCell ref="O9:O10"/>
    <mergeCell ref="BD65:BD66"/>
    <mergeCell ref="BE65:BE66"/>
    <mergeCell ref="AU96:AU97"/>
    <mergeCell ref="AV96:AV97"/>
    <mergeCell ref="AR97:AT97"/>
    <mergeCell ref="BB96:BB97"/>
    <mergeCell ref="BC96:BC97"/>
    <mergeCell ref="AY97:BA97"/>
    <mergeCell ref="AU65:AU66"/>
    <mergeCell ref="AR66:AT66"/>
    <mergeCell ref="L65:L66"/>
    <mergeCell ref="AW65:AW66"/>
    <mergeCell ref="V99:V100"/>
    <mergeCell ref="AB96:AB97"/>
    <mergeCell ref="O65:O66"/>
    <mergeCell ref="O99:O100"/>
    <mergeCell ref="AD68:AJ68"/>
    <mergeCell ref="AK68:AQ68"/>
    <mergeCell ref="Z99:Z100"/>
    <mergeCell ref="AA99:AA100"/>
    <mergeCell ref="AW99:AW100"/>
    <mergeCell ref="H65:H66"/>
    <mergeCell ref="V65:V66"/>
    <mergeCell ref="AB65:AB66"/>
    <mergeCell ref="N65:N66"/>
    <mergeCell ref="AX65:AX66"/>
    <mergeCell ref="U65:U66"/>
    <mergeCell ref="AC96:AC97"/>
    <mergeCell ref="AG65:AG66"/>
    <mergeCell ref="AD66:AF66"/>
    <mergeCell ref="A96:G97"/>
    <mergeCell ref="H96:H97"/>
    <mergeCell ref="V96:V97"/>
    <mergeCell ref="L96:L97"/>
    <mergeCell ref="N96:N97"/>
    <mergeCell ref="U96:U97"/>
    <mergeCell ref="O96:O97"/>
    <mergeCell ref="BK96:BK97"/>
    <mergeCell ref="BL96:BL97"/>
    <mergeCell ref="AP96:AP97"/>
    <mergeCell ref="AQ96:AQ97"/>
    <mergeCell ref="AW96:AW97"/>
    <mergeCell ref="AI96:AI97"/>
    <mergeCell ref="AJ96:AJ97"/>
    <mergeCell ref="BF97:BH97"/>
    <mergeCell ref="BI96:BI97"/>
    <mergeCell ref="BE96:BE97"/>
    <mergeCell ref="B108:G108"/>
    <mergeCell ref="B109:G109"/>
    <mergeCell ref="AQ99:AQ100"/>
    <mergeCell ref="AB99:AB100"/>
    <mergeCell ref="AC99:AC100"/>
    <mergeCell ref="AI99:AI100"/>
    <mergeCell ref="AJ99:AJ100"/>
    <mergeCell ref="L99:L100"/>
    <mergeCell ref="N99:N100"/>
    <mergeCell ref="U99:U100"/>
    <mergeCell ref="BM9:BQ9"/>
    <mergeCell ref="A70:BQ70"/>
    <mergeCell ref="BQ96:BQ97"/>
    <mergeCell ref="BM96:BM97"/>
    <mergeCell ref="BN96:BN97"/>
    <mergeCell ref="BP96:BP97"/>
    <mergeCell ref="BD96:BD97"/>
    <mergeCell ref="AX96:AX97"/>
    <mergeCell ref="BJ96:BJ97"/>
    <mergeCell ref="AJ65:AJ66"/>
    <mergeCell ref="BQ99:BQ100"/>
    <mergeCell ref="BP99:BP100"/>
    <mergeCell ref="AX99:AX100"/>
    <mergeCell ref="BD99:BD100"/>
    <mergeCell ref="BE99:BE100"/>
    <mergeCell ref="BN99:BN100"/>
    <mergeCell ref="BK99:BK100"/>
    <mergeCell ref="BM99:BM100"/>
    <mergeCell ref="BI99:BI100"/>
    <mergeCell ref="BJ99:BJ100"/>
    <mergeCell ref="B111:G111"/>
    <mergeCell ref="A99:G100"/>
    <mergeCell ref="H99:H100"/>
    <mergeCell ref="B110:G110"/>
    <mergeCell ref="B106:G106"/>
    <mergeCell ref="BL99:BL100"/>
    <mergeCell ref="AP99:AP100"/>
    <mergeCell ref="BC99:BC100"/>
    <mergeCell ref="K110:W110"/>
    <mergeCell ref="B107:G107"/>
    <mergeCell ref="A11:BQ11"/>
    <mergeCell ref="AI65:AI66"/>
    <mergeCell ref="AN65:AN66"/>
    <mergeCell ref="AK66:AM66"/>
    <mergeCell ref="H68:L68"/>
    <mergeCell ref="M68:M69"/>
    <mergeCell ref="N68:N69"/>
    <mergeCell ref="O68:O69"/>
    <mergeCell ref="P68:V68"/>
    <mergeCell ref="W68:AC68"/>
    <mergeCell ref="K159:W159"/>
    <mergeCell ref="AI148:AI149"/>
    <mergeCell ref="AJ148:AJ149"/>
    <mergeCell ref="K106:W106"/>
    <mergeCell ref="K107:W107"/>
    <mergeCell ref="K108:W108"/>
    <mergeCell ref="K109:W109"/>
    <mergeCell ref="U145:U146"/>
    <mergeCell ref="AD117:AJ117"/>
    <mergeCell ref="AC148:AC149"/>
    <mergeCell ref="AR68:AX68"/>
    <mergeCell ref="AY68:BE68"/>
    <mergeCell ref="BF68:BL68"/>
    <mergeCell ref="BM68:BQ68"/>
    <mergeCell ref="BR68:BS68"/>
    <mergeCell ref="H117:L117"/>
    <mergeCell ref="M117:M118"/>
    <mergeCell ref="N117:N118"/>
    <mergeCell ref="O117:O118"/>
    <mergeCell ref="P117:V117"/>
    <mergeCell ref="AK117:AQ117"/>
    <mergeCell ref="AR117:AX117"/>
    <mergeCell ref="AY117:BE117"/>
    <mergeCell ref="BF117:BL117"/>
    <mergeCell ref="BM117:BQ117"/>
    <mergeCell ref="BR117:BS117"/>
  </mergeCells>
  <dataValidations count="2">
    <dataValidation type="list" allowBlank="1" showInputMessage="1" showErrorMessage="1" sqref="AC12:AC64 BL12:BL64 AJ12:AJ64 BE12:BE64 V12:V64 AQ12:AQ64 AX12:AX64 AQ120:AQ144 AX120:AX144 AC120:AC144 AJ120:AJ144 BE120:BE144 V120:V144 BL120:BL144 BL71:BL95 V71:V95 BE71:BE95 AJ71:AJ95 AC71:AC95 AX71:AX95 AQ71:AQ95">
      <formula1>$V$1:$V$3</formula1>
    </dataValidation>
    <dataValidation type="list" allowBlank="1" showInputMessage="1" showErrorMessage="1" sqref="D12:G64 D71:G95 D120:G144">
      <formula1>$W$1:$W$2</formula1>
    </dataValidation>
  </dataValidations>
  <printOptions/>
  <pageMargins left="0.2362204724409449" right="0.2362204724409449" top="0.15748031496062992" bottom="0.35433070866141736" header="0.31496062992125984" footer="0.31496062992125984"/>
  <pageSetup fitToHeight="0" fitToWidth="1" horizontalDpi="600" verticalDpi="600" orientation="landscape" paperSize="8" scale="63" r:id="rId1"/>
  <rowBreaks count="2" manualBreakCount="2">
    <brk id="66" max="50" man="1"/>
    <brk id="114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Anna Wszołek</cp:lastModifiedBy>
  <cp:lastPrinted>2021-02-25T12:01:28Z</cp:lastPrinted>
  <dcterms:created xsi:type="dcterms:W3CDTF">2014-11-26T06:00:20Z</dcterms:created>
  <dcterms:modified xsi:type="dcterms:W3CDTF">2021-09-09T09:41:33Z</dcterms:modified>
  <cp:category/>
  <cp:version/>
  <cp:contentType/>
  <cp:contentStatus/>
</cp:coreProperties>
</file>